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ichtingras1053129.sharepoint.com/sites/rasgroep/Gedeelde documenten/Arbeidsvoorwaarden/CAO/CAO 2022/Tekstoverleg CAO/"/>
    </mc:Choice>
  </mc:AlternateContent>
  <xr:revisionPtr revIDLastSave="293" documentId="8_{8E728A09-A72F-49A9-8F27-9A2EE11CF937}" xr6:coauthVersionLast="47" xr6:coauthVersionMax="47" xr10:uidLastSave="{C1F15A01-6073-4EF6-A877-716079D5553B}"/>
  <bookViews>
    <workbookView xWindow="-108" yWindow="-108" windowWidth="23256" windowHeight="12456" xr2:uid="{00000000-000D-0000-FFFF-FFFF00000000}"/>
  </bookViews>
  <sheets>
    <sheet name="Loontabel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0" i="4" l="1"/>
  <c r="D309" i="4"/>
  <c r="D131" i="4"/>
  <c r="C25" i="4"/>
  <c r="C26" i="4"/>
  <c r="C135" i="4" s="1"/>
  <c r="C27" i="4"/>
  <c r="C136" i="4" s="1"/>
  <c r="C28" i="4"/>
  <c r="C137" i="4" s="1"/>
  <c r="C29" i="4"/>
  <c r="D25" i="4"/>
  <c r="E25" i="4"/>
  <c r="F25" i="4"/>
  <c r="G25" i="4"/>
  <c r="G134" i="4" s="1"/>
  <c r="G141" i="4" s="1"/>
  <c r="H25" i="4"/>
  <c r="D26" i="4"/>
  <c r="D135" i="4" s="1"/>
  <c r="E26" i="4"/>
  <c r="E135" i="4" s="1"/>
  <c r="F26" i="4"/>
  <c r="F135" i="4" s="1"/>
  <c r="F224" i="4" s="1"/>
  <c r="G26" i="4"/>
  <c r="G135" i="4" s="1"/>
  <c r="G224" i="4" s="1"/>
  <c r="H26" i="4"/>
  <c r="H135" i="4" s="1"/>
  <c r="H224" i="4" s="1"/>
  <c r="D27" i="4"/>
  <c r="D136" i="4" s="1"/>
  <c r="E27" i="4"/>
  <c r="E136" i="4" s="1"/>
  <c r="F27" i="4"/>
  <c r="F136" i="4" s="1"/>
  <c r="F225" i="4" s="1"/>
  <c r="G27" i="4"/>
  <c r="G136" i="4" s="1"/>
  <c r="G225" i="4" s="1"/>
  <c r="H27" i="4"/>
  <c r="H136" i="4" s="1"/>
  <c r="H225" i="4" s="1"/>
  <c r="D28" i="4"/>
  <c r="D137" i="4" s="1"/>
  <c r="E28" i="4"/>
  <c r="E137" i="4" s="1"/>
  <c r="F28" i="4"/>
  <c r="F137" i="4" s="1"/>
  <c r="F226" i="4" s="1"/>
  <c r="G28" i="4"/>
  <c r="G137" i="4" s="1"/>
  <c r="G226" i="4" s="1"/>
  <c r="H28" i="4"/>
  <c r="H137" i="4" s="1"/>
  <c r="H226" i="4" s="1"/>
  <c r="D29" i="4"/>
  <c r="E29" i="4"/>
  <c r="F29" i="4"/>
  <c r="G29" i="4"/>
  <c r="H29" i="4"/>
  <c r="H138" i="4" s="1"/>
  <c r="B122" i="4"/>
  <c r="B218" i="4" s="1"/>
  <c r="B121" i="4"/>
  <c r="B217" i="4" s="1"/>
  <c r="H119" i="4"/>
  <c r="H215" i="4" s="1"/>
  <c r="G119" i="4"/>
  <c r="F119" i="4"/>
  <c r="E119" i="4"/>
  <c r="D119" i="4"/>
  <c r="D215" i="4" s="1"/>
  <c r="E304" i="4" s="1"/>
  <c r="D391" i="4" s="1"/>
  <c r="C119" i="4"/>
  <c r="C215" i="4" s="1"/>
  <c r="D304" i="4" s="1"/>
  <c r="C391" i="4" s="1"/>
  <c r="B119" i="4"/>
  <c r="G223" i="4" l="1"/>
  <c r="G215" i="4"/>
  <c r="H304" i="4" s="1"/>
  <c r="G391" i="4" s="1"/>
  <c r="I304" i="4"/>
  <c r="H391" i="4" s="1"/>
  <c r="F215" i="4"/>
  <c r="G304" i="4" s="1"/>
  <c r="F391" i="4" s="1"/>
  <c r="E215" i="4"/>
  <c r="F304" i="4" s="1"/>
  <c r="E391" i="4" s="1"/>
  <c r="C32" i="4"/>
  <c r="U41" i="4" s="1"/>
  <c r="C307" i="4"/>
  <c r="B394" i="4" s="1"/>
  <c r="G147" i="4"/>
  <c r="G149" i="4"/>
  <c r="Y192" i="4" s="1"/>
  <c r="G148" i="4"/>
  <c r="N191" i="4" s="1"/>
  <c r="G146" i="4"/>
  <c r="H32" i="4"/>
  <c r="Z41" i="4" s="1"/>
  <c r="H134" i="4"/>
  <c r="G32" i="4"/>
  <c r="G138" i="4"/>
  <c r="G227" i="4" s="1"/>
  <c r="G316" i="4" s="1"/>
  <c r="F32" i="4"/>
  <c r="F138" i="4"/>
  <c r="F227" i="4" s="1"/>
  <c r="F316" i="4" s="1"/>
  <c r="F134" i="4"/>
  <c r="E32" i="4"/>
  <c r="E138" i="4"/>
  <c r="E227" i="4" s="1"/>
  <c r="E316" i="4" s="1"/>
  <c r="E134" i="4"/>
  <c r="E141" i="4" s="1"/>
  <c r="D32" i="4"/>
  <c r="V41" i="4" s="1"/>
  <c r="H227" i="4"/>
  <c r="H316" i="4" s="1"/>
  <c r="D225" i="4"/>
  <c r="D314" i="4" s="1"/>
  <c r="D138" i="4"/>
  <c r="D227" i="4" s="1"/>
  <c r="D316" i="4" s="1"/>
  <c r="D134" i="4"/>
  <c r="D141" i="4" s="1"/>
  <c r="H313" i="4"/>
  <c r="C138" i="4"/>
  <c r="C227" i="4" s="1"/>
  <c r="C316" i="4" s="1"/>
  <c r="C134" i="4"/>
  <c r="C141" i="4" s="1"/>
  <c r="F315" i="4"/>
  <c r="E226" i="4"/>
  <c r="E315" i="4" s="1"/>
  <c r="F314" i="4"/>
  <c r="C224" i="4"/>
  <c r="C313" i="4" s="1"/>
  <c r="E225" i="4"/>
  <c r="E314" i="4" s="1"/>
  <c r="G315" i="4"/>
  <c r="H315" i="4"/>
  <c r="D224" i="4"/>
  <c r="D313" i="4" s="1"/>
  <c r="G313" i="4"/>
  <c r="D226" i="4"/>
  <c r="D315" i="4" s="1"/>
  <c r="F313" i="4"/>
  <c r="H314" i="4"/>
  <c r="E224" i="4"/>
  <c r="E313" i="4" s="1"/>
  <c r="C226" i="4"/>
  <c r="C315" i="4" s="1"/>
  <c r="G314" i="4"/>
  <c r="C225" i="4"/>
  <c r="C314" i="4" s="1"/>
  <c r="C306" i="4"/>
  <c r="B393" i="4" s="1"/>
  <c r="B215" i="4"/>
  <c r="C304" i="4" s="1"/>
  <c r="B391" i="4" s="1"/>
  <c r="X41" i="4" l="1"/>
  <c r="M93" i="4"/>
  <c r="Y41" i="4"/>
  <c r="Y101" i="4"/>
  <c r="W41" i="4"/>
  <c r="L93" i="4"/>
  <c r="Y196" i="4"/>
  <c r="Y156" i="4" s="1"/>
  <c r="Y189" i="4"/>
  <c r="Y155" i="4" s="1"/>
  <c r="Y182" i="4"/>
  <c r="Y202" i="4" s="1"/>
  <c r="N196" i="4"/>
  <c r="N156" i="4" s="1"/>
  <c r="N189" i="4"/>
  <c r="N155" i="4" s="1"/>
  <c r="Y198" i="4"/>
  <c r="Y166" i="4" s="1"/>
  <c r="Y191" i="4"/>
  <c r="Y165" i="4" s="1"/>
  <c r="Y184" i="4"/>
  <c r="N198" i="4"/>
  <c r="N166" i="4" s="1"/>
  <c r="N165" i="4"/>
  <c r="N185" i="4"/>
  <c r="Y199" i="4"/>
  <c r="Y171" i="4" s="1"/>
  <c r="Y170" i="4"/>
  <c r="Y185" i="4"/>
  <c r="Y205" i="4" s="1"/>
  <c r="Y211" i="4" s="1"/>
  <c r="N199" i="4"/>
  <c r="N171" i="4" s="1"/>
  <c r="N192" i="4"/>
  <c r="N170" i="4" s="1"/>
  <c r="Y197" i="4"/>
  <c r="Y161" i="4" s="1"/>
  <c r="Y190" i="4"/>
  <c r="Y160" i="4" s="1"/>
  <c r="Y183" i="4"/>
  <c r="Y203" i="4" s="1"/>
  <c r="N197" i="4"/>
  <c r="N161" i="4" s="1"/>
  <c r="N190" i="4"/>
  <c r="N160" i="4" s="1"/>
  <c r="N182" i="4"/>
  <c r="N184" i="4"/>
  <c r="N204" i="4" s="1"/>
  <c r="N183" i="4"/>
  <c r="H141" i="4"/>
  <c r="H146" i="4" s="1"/>
  <c r="Z189" i="4" s="1"/>
  <c r="H223" i="4"/>
  <c r="H230" i="4" s="1"/>
  <c r="F141" i="4"/>
  <c r="F147" i="4" s="1"/>
  <c r="X190" i="4" s="1"/>
  <c r="F223" i="4"/>
  <c r="F230" i="4" s="1"/>
  <c r="J41" i="4"/>
  <c r="U101" i="4"/>
  <c r="U68" i="4" s="1"/>
  <c r="U85" i="4"/>
  <c r="U108" i="4" s="1"/>
  <c r="U115" i="4" s="1"/>
  <c r="U93" i="4"/>
  <c r="U67" i="4" s="1"/>
  <c r="O41" i="4"/>
  <c r="Z85" i="4"/>
  <c r="Z93" i="4"/>
  <c r="Z67" i="4" s="1"/>
  <c r="Z101" i="4"/>
  <c r="Z68" i="4" s="1"/>
  <c r="M41" i="4"/>
  <c r="X93" i="4"/>
  <c r="X67" i="4" s="1"/>
  <c r="X101" i="4"/>
  <c r="X68" i="4" s="1"/>
  <c r="X85" i="4"/>
  <c r="L41" i="4"/>
  <c r="W93" i="4"/>
  <c r="W67" i="4" s="1"/>
  <c r="W85" i="4"/>
  <c r="W101" i="4"/>
  <c r="W68" i="4" s="1"/>
  <c r="K41" i="4"/>
  <c r="V101" i="4"/>
  <c r="V68" i="4" s="1"/>
  <c r="V85" i="4"/>
  <c r="V108" i="4" s="1"/>
  <c r="V115" i="4" s="1"/>
  <c r="V93" i="4"/>
  <c r="V67" i="4" s="1"/>
  <c r="N41" i="4"/>
  <c r="Y93" i="4"/>
  <c r="Y67" i="4" s="1"/>
  <c r="Y85" i="4"/>
  <c r="M101" i="4"/>
  <c r="M68" i="4" s="1"/>
  <c r="K101" i="4"/>
  <c r="K68" i="4" s="1"/>
  <c r="N101" i="4"/>
  <c r="N68" i="4" s="1"/>
  <c r="L101" i="4"/>
  <c r="L68" i="4" s="1"/>
  <c r="O101" i="4"/>
  <c r="O68" i="4" s="1"/>
  <c r="J101" i="4"/>
  <c r="J68" i="4" s="1"/>
  <c r="E38" i="4"/>
  <c r="L67" i="4"/>
  <c r="L85" i="4"/>
  <c r="F37" i="4"/>
  <c r="X97" i="4" s="1"/>
  <c r="M67" i="4"/>
  <c r="M85" i="4"/>
  <c r="K93" i="4"/>
  <c r="K67" i="4" s="1"/>
  <c r="K85" i="4"/>
  <c r="G40" i="4"/>
  <c r="N92" i="4" s="1"/>
  <c r="N85" i="4"/>
  <c r="N93" i="4"/>
  <c r="N67" i="4" s="1"/>
  <c r="O85" i="4"/>
  <c r="O93" i="4"/>
  <c r="O67" i="4" s="1"/>
  <c r="C40" i="4"/>
  <c r="U92" i="4" s="1"/>
  <c r="J85" i="4"/>
  <c r="J93" i="4"/>
  <c r="J67" i="4" s="1"/>
  <c r="C39" i="4"/>
  <c r="J91" i="4" s="1"/>
  <c r="C37" i="4"/>
  <c r="U89" i="4" s="1"/>
  <c r="C38" i="4"/>
  <c r="G38" i="4"/>
  <c r="N90" i="4" s="1"/>
  <c r="E40" i="4"/>
  <c r="L92" i="4" s="1"/>
  <c r="G39" i="4"/>
  <c r="G37" i="4"/>
  <c r="H37" i="4"/>
  <c r="Z97" i="4" s="1"/>
  <c r="H38" i="4"/>
  <c r="Z98" i="4" s="1"/>
  <c r="H39" i="4"/>
  <c r="Z99" i="4" s="1"/>
  <c r="H40" i="4"/>
  <c r="Z100" i="4" s="1"/>
  <c r="F40" i="4"/>
  <c r="M92" i="4" s="1"/>
  <c r="F38" i="4"/>
  <c r="M90" i="4" s="1"/>
  <c r="F39" i="4"/>
  <c r="D37" i="4"/>
  <c r="D40" i="4"/>
  <c r="V92" i="4" s="1"/>
  <c r="D39" i="4"/>
  <c r="D38" i="4"/>
  <c r="V90" i="4" s="1"/>
  <c r="E146" i="4"/>
  <c r="E149" i="4"/>
  <c r="E148" i="4"/>
  <c r="E147" i="4"/>
  <c r="D149" i="4"/>
  <c r="D146" i="4"/>
  <c r="D148" i="4"/>
  <c r="V191" i="4" s="1"/>
  <c r="D147" i="4"/>
  <c r="E39" i="4"/>
  <c r="L91" i="4" s="1"/>
  <c r="E37" i="4"/>
  <c r="W97" i="4" s="1"/>
  <c r="N147" i="4"/>
  <c r="Y148" i="4"/>
  <c r="Y149" i="4"/>
  <c r="G230" i="4"/>
  <c r="D223" i="4"/>
  <c r="D230" i="4" s="1"/>
  <c r="E223" i="4"/>
  <c r="E230" i="4" s="1"/>
  <c r="C223" i="4"/>
  <c r="C230" i="4" s="1"/>
  <c r="N146" i="4"/>
  <c r="Y146" i="4"/>
  <c r="Y208" i="4" s="1"/>
  <c r="N202" i="4" l="1"/>
  <c r="N208" i="4" s="1"/>
  <c r="O66" i="4"/>
  <c r="O108" i="4"/>
  <c r="O115" i="4" s="1"/>
  <c r="M66" i="4"/>
  <c r="M69" i="4" s="1"/>
  <c r="M108" i="4"/>
  <c r="M115" i="4" s="1"/>
  <c r="L66" i="4"/>
  <c r="L69" i="4" s="1"/>
  <c r="L77" i="4" s="1"/>
  <c r="L108" i="4"/>
  <c r="L115" i="4" s="1"/>
  <c r="W108" i="4"/>
  <c r="W115" i="4" s="1"/>
  <c r="N169" i="4"/>
  <c r="N205" i="4"/>
  <c r="Z108" i="4"/>
  <c r="Z115" i="4" s="1"/>
  <c r="W189" i="4"/>
  <c r="L189" i="4"/>
  <c r="Z106" i="4"/>
  <c r="Z113" i="4" s="1"/>
  <c r="Y66" i="4"/>
  <c r="Y108" i="4"/>
  <c r="Y115" i="4" s="1"/>
  <c r="K66" i="4"/>
  <c r="K108" i="4"/>
  <c r="K115" i="4" s="1"/>
  <c r="M91" i="4"/>
  <c r="X99" i="4"/>
  <c r="X58" i="4" s="1"/>
  <c r="N66" i="4"/>
  <c r="N108" i="4"/>
  <c r="N115" i="4" s="1"/>
  <c r="J66" i="4"/>
  <c r="J108" i="4"/>
  <c r="J115" i="4" s="1"/>
  <c r="X108" i="4"/>
  <c r="X115" i="4" s="1"/>
  <c r="N203" i="4"/>
  <c r="N209" i="4" s="1"/>
  <c r="Y204" i="4"/>
  <c r="Y210" i="4" s="1"/>
  <c r="F146" i="4"/>
  <c r="F148" i="4"/>
  <c r="M198" i="4" s="1"/>
  <c r="M166" i="4" s="1"/>
  <c r="F149" i="4"/>
  <c r="V198" i="4"/>
  <c r="V166" i="4" s="1"/>
  <c r="V165" i="4"/>
  <c r="V184" i="4"/>
  <c r="V204" i="4" s="1"/>
  <c r="K198" i="4"/>
  <c r="K166" i="4" s="1"/>
  <c r="K191" i="4"/>
  <c r="K165" i="4" s="1"/>
  <c r="V196" i="4"/>
  <c r="V156" i="4" s="1"/>
  <c r="V189" i="4"/>
  <c r="V155" i="4" s="1"/>
  <c r="V182" i="4"/>
  <c r="K196" i="4"/>
  <c r="K156" i="4" s="1"/>
  <c r="K189" i="4"/>
  <c r="K155" i="4" s="1"/>
  <c r="V192" i="4"/>
  <c r="V170" i="4" s="1"/>
  <c r="V185" i="4"/>
  <c r="V205" i="4" s="1"/>
  <c r="V211" i="4" s="1"/>
  <c r="K192" i="4"/>
  <c r="K170" i="4" s="1"/>
  <c r="V199" i="4"/>
  <c r="V171" i="4" s="1"/>
  <c r="K199" i="4"/>
  <c r="K171" i="4" s="1"/>
  <c r="Z196" i="4"/>
  <c r="Z156" i="4" s="1"/>
  <c r="Z155" i="4"/>
  <c r="Z182" i="4"/>
  <c r="O196" i="4"/>
  <c r="O156" i="4" s="1"/>
  <c r="O189" i="4"/>
  <c r="O155" i="4" s="1"/>
  <c r="X197" i="4"/>
  <c r="X161" i="4" s="1"/>
  <c r="M197" i="4"/>
  <c r="M161" i="4" s="1"/>
  <c r="X160" i="4"/>
  <c r="X183" i="4"/>
  <c r="X203" i="4" s="1"/>
  <c r="M190" i="4"/>
  <c r="M160" i="4" s="1"/>
  <c r="W197" i="4"/>
  <c r="W161" i="4" s="1"/>
  <c r="W190" i="4"/>
  <c r="W160" i="4" s="1"/>
  <c r="W183" i="4"/>
  <c r="W203" i="4" s="1"/>
  <c r="L197" i="4"/>
  <c r="L161" i="4" s="1"/>
  <c r="L190" i="4"/>
  <c r="L160" i="4" s="1"/>
  <c r="W198" i="4"/>
  <c r="W166" i="4" s="1"/>
  <c r="W191" i="4"/>
  <c r="W184" i="4"/>
  <c r="L198" i="4"/>
  <c r="L166" i="4" s="1"/>
  <c r="L191" i="4"/>
  <c r="L165" i="4" s="1"/>
  <c r="Y154" i="4"/>
  <c r="Y157" i="4" s="1"/>
  <c r="Y175" i="4" s="1"/>
  <c r="W199" i="4"/>
  <c r="W171" i="4" s="1"/>
  <c r="W192" i="4"/>
  <c r="W170" i="4" s="1"/>
  <c r="W185" i="4"/>
  <c r="L199" i="4"/>
  <c r="L171" i="4" s="1"/>
  <c r="L192" i="4"/>
  <c r="L170" i="4" s="1"/>
  <c r="V197" i="4"/>
  <c r="V161" i="4" s="1"/>
  <c r="V190" i="4"/>
  <c r="V160" i="4" s="1"/>
  <c r="V183" i="4"/>
  <c r="V203" i="4" s="1"/>
  <c r="K197" i="4"/>
  <c r="K161" i="4" s="1"/>
  <c r="K190" i="4"/>
  <c r="K160" i="4" s="1"/>
  <c r="W196" i="4"/>
  <c r="W156" i="4" s="1"/>
  <c r="W155" i="4"/>
  <c r="W182" i="4"/>
  <c r="W202" i="4" s="1"/>
  <c r="W208" i="4" s="1"/>
  <c r="L196" i="4"/>
  <c r="L156" i="4" s="1"/>
  <c r="L155" i="4"/>
  <c r="N172" i="4"/>
  <c r="H148" i="4"/>
  <c r="H147" i="4"/>
  <c r="W146" i="4"/>
  <c r="L182" i="4"/>
  <c r="N159" i="4"/>
  <c r="N162" i="4" s="1"/>
  <c r="N176" i="4" s="1"/>
  <c r="W149" i="4"/>
  <c r="L185" i="4"/>
  <c r="L205" i="4" s="1"/>
  <c r="K147" i="4"/>
  <c r="K183" i="4"/>
  <c r="N164" i="4"/>
  <c r="N167" i="4" s="1"/>
  <c r="K148" i="4"/>
  <c r="K184" i="4"/>
  <c r="Y164" i="4"/>
  <c r="Y167" i="4" s="1"/>
  <c r="Y177" i="4" s="1"/>
  <c r="Y169" i="4"/>
  <c r="Y159" i="4"/>
  <c r="Y162" i="4" s="1"/>
  <c r="M147" i="4"/>
  <c r="M183" i="4"/>
  <c r="K146" i="4"/>
  <c r="K182" i="4"/>
  <c r="V149" i="4"/>
  <c r="K185" i="4"/>
  <c r="K205" i="4" s="1"/>
  <c r="Z146" i="4"/>
  <c r="O182" i="4"/>
  <c r="W147" i="4"/>
  <c r="L183" i="4"/>
  <c r="L184" i="4"/>
  <c r="N154" i="4"/>
  <c r="N157" i="4" s="1"/>
  <c r="N175" i="4" s="1"/>
  <c r="H149" i="4"/>
  <c r="O192" i="4" s="1"/>
  <c r="M99" i="4"/>
  <c r="M58" i="4" s="1"/>
  <c r="X91" i="4"/>
  <c r="X83" i="4"/>
  <c r="X56" i="4" s="1"/>
  <c r="M98" i="4"/>
  <c r="M53" i="4" s="1"/>
  <c r="X98" i="4"/>
  <c r="X53" i="4" s="1"/>
  <c r="X90" i="4"/>
  <c r="X52" i="4" s="1"/>
  <c r="X82" i="4"/>
  <c r="L97" i="4"/>
  <c r="L48" i="4" s="1"/>
  <c r="W81" i="4"/>
  <c r="W48" i="4"/>
  <c r="W89" i="4"/>
  <c r="W47" i="4" s="1"/>
  <c r="M100" i="4"/>
  <c r="M63" i="4" s="1"/>
  <c r="X100" i="4"/>
  <c r="X63" i="4" s="1"/>
  <c r="X84" i="4"/>
  <c r="X92" i="4"/>
  <c r="N98" i="4"/>
  <c r="N53" i="4" s="1"/>
  <c r="Y82" i="4"/>
  <c r="Y90" i="4"/>
  <c r="Y52" i="4" s="1"/>
  <c r="Y98" i="4"/>
  <c r="Y53" i="4" s="1"/>
  <c r="X37" i="4"/>
  <c r="X89" i="4"/>
  <c r="X47" i="4" s="1"/>
  <c r="X81" i="4"/>
  <c r="X48" i="4"/>
  <c r="X66" i="4"/>
  <c r="Z66" i="4"/>
  <c r="Z69" i="4" s="1"/>
  <c r="Z77" i="4" s="1"/>
  <c r="L100" i="4"/>
  <c r="L63" i="4" s="1"/>
  <c r="W84" i="4"/>
  <c r="W107" i="4" s="1"/>
  <c r="W114" i="4" s="1"/>
  <c r="W100" i="4"/>
  <c r="W63" i="4" s="1"/>
  <c r="W92" i="4"/>
  <c r="W62" i="4" s="1"/>
  <c r="V66" i="4"/>
  <c r="V69" i="4" s="1"/>
  <c r="V77" i="4" s="1"/>
  <c r="L99" i="4"/>
  <c r="L58" i="4" s="1"/>
  <c r="W91" i="4"/>
  <c r="W83" i="4"/>
  <c r="W99" i="4"/>
  <c r="W58" i="4" s="1"/>
  <c r="J98" i="4"/>
  <c r="J53" i="4" s="1"/>
  <c r="U90" i="4"/>
  <c r="U82" i="4"/>
  <c r="U98" i="4"/>
  <c r="U53" i="4" s="1"/>
  <c r="K98" i="4"/>
  <c r="K53" i="4" s="1"/>
  <c r="V98" i="4"/>
  <c r="V53" i="4" s="1"/>
  <c r="V82" i="4"/>
  <c r="O99" i="4"/>
  <c r="O58" i="4" s="1"/>
  <c r="Z58" i="4"/>
  <c r="Z83" i="4"/>
  <c r="Z56" i="4" s="1"/>
  <c r="Z91" i="4"/>
  <c r="U47" i="4"/>
  <c r="U97" i="4"/>
  <c r="U48" i="4" s="1"/>
  <c r="U81" i="4"/>
  <c r="U104" i="4" s="1"/>
  <c r="U111" i="4" s="1"/>
  <c r="J100" i="4"/>
  <c r="J63" i="4" s="1"/>
  <c r="U84" i="4"/>
  <c r="U107" i="4" s="1"/>
  <c r="U114" i="4" s="1"/>
  <c r="U100" i="4"/>
  <c r="U63" i="4" s="1"/>
  <c r="U62" i="4"/>
  <c r="K99" i="4"/>
  <c r="K58" i="4" s="1"/>
  <c r="V91" i="4"/>
  <c r="V83" i="4"/>
  <c r="V99" i="4"/>
  <c r="V58" i="4" s="1"/>
  <c r="O98" i="4"/>
  <c r="O53" i="4" s="1"/>
  <c r="Z82" i="4"/>
  <c r="Z105" i="4" s="1"/>
  <c r="Z112" i="4" s="1"/>
  <c r="Z53" i="4"/>
  <c r="Z90" i="4"/>
  <c r="Z52" i="4" s="1"/>
  <c r="J99" i="4"/>
  <c r="J58" i="4" s="1"/>
  <c r="U83" i="4"/>
  <c r="U99" i="4"/>
  <c r="U58" i="4" s="1"/>
  <c r="U91" i="4"/>
  <c r="U57" i="4" s="1"/>
  <c r="N40" i="4"/>
  <c r="Y92" i="4"/>
  <c r="Y84" i="4"/>
  <c r="Y100" i="4"/>
  <c r="Y63" i="4" s="1"/>
  <c r="W98" i="4"/>
  <c r="W53" i="4" s="1"/>
  <c r="W90" i="4"/>
  <c r="W82" i="4"/>
  <c r="Y68" i="4"/>
  <c r="U66" i="4"/>
  <c r="U69" i="4" s="1"/>
  <c r="U77" i="4" s="1"/>
  <c r="O100" i="4"/>
  <c r="O63" i="4" s="1"/>
  <c r="Z63" i="4"/>
  <c r="Z92" i="4"/>
  <c r="Z84" i="4"/>
  <c r="K100" i="4"/>
  <c r="K63" i="4" s="1"/>
  <c r="V100" i="4"/>
  <c r="V63" i="4" s="1"/>
  <c r="V62" i="4"/>
  <c r="V84" i="4"/>
  <c r="V107" i="4" s="1"/>
  <c r="V114" i="4" s="1"/>
  <c r="O97" i="4"/>
  <c r="O48" i="4" s="1"/>
  <c r="Z48" i="4"/>
  <c r="Z89" i="4"/>
  <c r="Z81" i="4"/>
  <c r="N99" i="4"/>
  <c r="N58" i="4" s="1"/>
  <c r="Y99" i="4"/>
  <c r="Y58" i="4" s="1"/>
  <c r="Y91" i="4"/>
  <c r="Y83" i="4"/>
  <c r="K97" i="4"/>
  <c r="K48" i="4" s="1"/>
  <c r="V81" i="4"/>
  <c r="V97" i="4"/>
  <c r="V48" i="4" s="1"/>
  <c r="V89" i="4"/>
  <c r="N97" i="4"/>
  <c r="N48" i="4" s="1"/>
  <c r="Y97" i="4"/>
  <c r="Y89" i="4"/>
  <c r="Y47" i="4" s="1"/>
  <c r="Y81" i="4"/>
  <c r="W66" i="4"/>
  <c r="W69" i="4" s="1"/>
  <c r="W77" i="4" s="1"/>
  <c r="K69" i="4"/>
  <c r="K77" i="4" s="1"/>
  <c r="M77" i="4"/>
  <c r="N69" i="4"/>
  <c r="N77" i="4" s="1"/>
  <c r="J69" i="4"/>
  <c r="J77" i="4" s="1"/>
  <c r="O69" i="4"/>
  <c r="O77" i="4" s="1"/>
  <c r="J92" i="4"/>
  <c r="J62" i="4" s="1"/>
  <c r="U40" i="4"/>
  <c r="J81" i="4"/>
  <c r="J97" i="4"/>
  <c r="J48" i="4" s="1"/>
  <c r="M89" i="4"/>
  <c r="M47" i="4" s="1"/>
  <c r="M37" i="4"/>
  <c r="Y40" i="4"/>
  <c r="N100" i="4"/>
  <c r="N63" i="4" s="1"/>
  <c r="L38" i="4"/>
  <c r="L98" i="4"/>
  <c r="L53" i="4" s="1"/>
  <c r="M81" i="4"/>
  <c r="M97" i="4"/>
  <c r="M48" i="4" s="1"/>
  <c r="J40" i="4"/>
  <c r="N84" i="4"/>
  <c r="J84" i="4"/>
  <c r="L82" i="4"/>
  <c r="L90" i="4"/>
  <c r="L52" i="4" s="1"/>
  <c r="W38" i="4"/>
  <c r="N62" i="4"/>
  <c r="L89" i="4"/>
  <c r="L47" i="4" s="1"/>
  <c r="L81" i="4"/>
  <c r="M62" i="4"/>
  <c r="M84" i="4"/>
  <c r="N39" i="4"/>
  <c r="N91" i="4"/>
  <c r="N57" i="4" s="1"/>
  <c r="N83" i="4"/>
  <c r="N89" i="4"/>
  <c r="N47" i="4" s="1"/>
  <c r="N81" i="4"/>
  <c r="O92" i="4"/>
  <c r="O62" i="4" s="1"/>
  <c r="O84" i="4"/>
  <c r="W40" i="4"/>
  <c r="L62" i="4"/>
  <c r="L84" i="4"/>
  <c r="L61" i="4" s="1"/>
  <c r="M52" i="4"/>
  <c r="M82" i="4"/>
  <c r="K90" i="4"/>
  <c r="K52" i="4" s="1"/>
  <c r="K82" i="4"/>
  <c r="O83" i="4"/>
  <c r="O91" i="4"/>
  <c r="O57" i="4" s="1"/>
  <c r="Y38" i="4"/>
  <c r="N52" i="4"/>
  <c r="N82" i="4"/>
  <c r="N51" i="4" s="1"/>
  <c r="K91" i="4"/>
  <c r="K57" i="4" s="1"/>
  <c r="K83" i="4"/>
  <c r="O90" i="4"/>
  <c r="O52" i="4" s="1"/>
  <c r="O82" i="4"/>
  <c r="U38" i="4"/>
  <c r="J90" i="4"/>
  <c r="J52" i="4" s="1"/>
  <c r="J82" i="4"/>
  <c r="L57" i="4"/>
  <c r="L83" i="4"/>
  <c r="K92" i="4"/>
  <c r="K62" i="4" s="1"/>
  <c r="K84" i="4"/>
  <c r="O89" i="4"/>
  <c r="O47" i="4" s="1"/>
  <c r="O81" i="4"/>
  <c r="U37" i="4"/>
  <c r="J89" i="4"/>
  <c r="J47" i="4" s="1"/>
  <c r="M57" i="4"/>
  <c r="M83" i="4"/>
  <c r="K89" i="4"/>
  <c r="K47" i="4" s="1"/>
  <c r="K81" i="4"/>
  <c r="U39" i="4"/>
  <c r="J57" i="4"/>
  <c r="J83" i="4"/>
  <c r="J56" i="4" s="1"/>
  <c r="J38" i="4"/>
  <c r="J39" i="4"/>
  <c r="J37" i="4"/>
  <c r="N38" i="4"/>
  <c r="L40" i="4"/>
  <c r="Y39" i="4"/>
  <c r="Y37" i="4"/>
  <c r="N37" i="4"/>
  <c r="X147" i="4"/>
  <c r="H238" i="4"/>
  <c r="Z281" i="4" s="1"/>
  <c r="H235" i="4"/>
  <c r="H237" i="4"/>
  <c r="H236" i="4"/>
  <c r="F237" i="4"/>
  <c r="X280" i="4" s="1"/>
  <c r="F236" i="4"/>
  <c r="X279" i="4" s="1"/>
  <c r="F235" i="4"/>
  <c r="X278" i="4" s="1"/>
  <c r="F238" i="4"/>
  <c r="D236" i="4"/>
  <c r="V279" i="4" s="1"/>
  <c r="D238" i="4"/>
  <c r="D235" i="4"/>
  <c r="D237" i="4"/>
  <c r="G238" i="4"/>
  <c r="N281" i="4" s="1"/>
  <c r="G237" i="4"/>
  <c r="G235" i="4"/>
  <c r="G236" i="4"/>
  <c r="C236" i="4"/>
  <c r="J279" i="4" s="1"/>
  <c r="C238" i="4"/>
  <c r="C235" i="4"/>
  <c r="C237" i="4"/>
  <c r="U280" i="4" s="1"/>
  <c r="E237" i="4"/>
  <c r="E236" i="4"/>
  <c r="E235" i="4"/>
  <c r="L278" i="4" s="1"/>
  <c r="E238" i="4"/>
  <c r="W37" i="4"/>
  <c r="L37" i="4"/>
  <c r="M39" i="4"/>
  <c r="X39" i="4"/>
  <c r="M38" i="4"/>
  <c r="X38" i="4"/>
  <c r="K38" i="4"/>
  <c r="V38" i="4"/>
  <c r="X40" i="4"/>
  <c r="M40" i="4"/>
  <c r="V39" i="4"/>
  <c r="K39" i="4"/>
  <c r="Z40" i="4"/>
  <c r="O40" i="4"/>
  <c r="C149" i="4"/>
  <c r="C148" i="4"/>
  <c r="U191" i="4" s="1"/>
  <c r="C146" i="4"/>
  <c r="C147" i="4"/>
  <c r="U190" i="4" s="1"/>
  <c r="L39" i="4"/>
  <c r="W39" i="4"/>
  <c r="K40" i="4"/>
  <c r="V40" i="4"/>
  <c r="O39" i="4"/>
  <c r="Z39" i="4"/>
  <c r="F312" i="4"/>
  <c r="F319" i="4" s="1"/>
  <c r="V37" i="4"/>
  <c r="K37" i="4"/>
  <c r="Z38" i="4"/>
  <c r="O38" i="4"/>
  <c r="Z37" i="4"/>
  <c r="O37" i="4"/>
  <c r="N148" i="4"/>
  <c r="N210" i="4" s="1"/>
  <c r="V148" i="4"/>
  <c r="Y147" i="4"/>
  <c r="Y209" i="4" s="1"/>
  <c r="O146" i="4"/>
  <c r="H312" i="4"/>
  <c r="N149" i="4"/>
  <c r="N211" i="4" s="1"/>
  <c r="G312" i="4"/>
  <c r="G319" i="4" s="1"/>
  <c r="K149" i="4"/>
  <c r="L147" i="4"/>
  <c r="V146" i="4"/>
  <c r="V147" i="4"/>
  <c r="L146" i="4"/>
  <c r="L148" i="4"/>
  <c r="W148" i="4"/>
  <c r="C312" i="4"/>
  <c r="C319" i="4" s="1"/>
  <c r="D312" i="4"/>
  <c r="D319" i="4" s="1"/>
  <c r="L149" i="4"/>
  <c r="E312" i="4"/>
  <c r="E319" i="4" s="1"/>
  <c r="L56" i="4" l="1"/>
  <c r="L106" i="4"/>
  <c r="L113" i="4" s="1"/>
  <c r="V46" i="4"/>
  <c r="V104" i="4"/>
  <c r="V111" i="4" s="1"/>
  <c r="Y61" i="4"/>
  <c r="Y107" i="4"/>
  <c r="Y114" i="4" s="1"/>
  <c r="O202" i="4"/>
  <c r="O208" i="4" s="1"/>
  <c r="V210" i="4"/>
  <c r="L211" i="4"/>
  <c r="J51" i="4"/>
  <c r="J105" i="4"/>
  <c r="J112" i="4" s="1"/>
  <c r="Y46" i="4"/>
  <c r="Y104" i="4"/>
  <c r="Y111" i="4" s="1"/>
  <c r="Y56" i="4"/>
  <c r="Y106" i="4"/>
  <c r="Y113" i="4" s="1"/>
  <c r="V51" i="4"/>
  <c r="V105" i="4"/>
  <c r="V112" i="4" s="1"/>
  <c r="W56" i="4"/>
  <c r="W106" i="4"/>
  <c r="W113" i="4" s="1"/>
  <c r="Y105" i="4"/>
  <c r="Z202" i="4"/>
  <c r="Z208" i="4" s="1"/>
  <c r="N105" i="4"/>
  <c r="N112" i="4" s="1"/>
  <c r="M46" i="4"/>
  <c r="M104" i="4"/>
  <c r="Y112" i="4"/>
  <c r="Y280" i="4"/>
  <c r="N280" i="4"/>
  <c r="X292" i="4"/>
  <c r="X298" i="4" s="1"/>
  <c r="O46" i="4"/>
  <c r="O104" i="4"/>
  <c r="M61" i="4"/>
  <c r="M64" i="4" s="1"/>
  <c r="M107" i="4"/>
  <c r="M114" i="4" s="1"/>
  <c r="J61" i="4"/>
  <c r="J107" i="4"/>
  <c r="J114" i="4" s="1"/>
  <c r="W51" i="4"/>
  <c r="W105" i="4"/>
  <c r="W112" i="4" s="1"/>
  <c r="V56" i="4"/>
  <c r="V106" i="4"/>
  <c r="V113" i="4" s="1"/>
  <c r="X105" i="4"/>
  <c r="X112" i="4" s="1"/>
  <c r="K204" i="4"/>
  <c r="K210" i="4" s="1"/>
  <c r="L202" i="4"/>
  <c r="L208" i="4" s="1"/>
  <c r="X209" i="4"/>
  <c r="V202" i="4"/>
  <c r="V208" i="4" s="1"/>
  <c r="M185" i="4"/>
  <c r="M169" i="4" s="1"/>
  <c r="M192" i="4"/>
  <c r="V209" i="4"/>
  <c r="J189" i="4"/>
  <c r="U189" i="4"/>
  <c r="N113" i="4"/>
  <c r="W104" i="4"/>
  <c r="W111" i="4" s="1"/>
  <c r="L280" i="4"/>
  <c r="L254" i="4" s="1"/>
  <c r="W280" i="4"/>
  <c r="O51" i="4"/>
  <c r="O105" i="4"/>
  <c r="O112" i="4" s="1"/>
  <c r="O56" i="4"/>
  <c r="O106" i="4"/>
  <c r="O113" i="4" s="1"/>
  <c r="O61" i="4"/>
  <c r="O107" i="4"/>
  <c r="O114" i="4" s="1"/>
  <c r="N61" i="4"/>
  <c r="N107" i="4"/>
  <c r="N114" i="4" s="1"/>
  <c r="M111" i="4"/>
  <c r="U106" i="4"/>
  <c r="U113" i="4" s="1"/>
  <c r="X104" i="4"/>
  <c r="X111" i="4" s="1"/>
  <c r="X61" i="4"/>
  <c r="X107" i="4"/>
  <c r="X114" i="4" s="1"/>
  <c r="K202" i="4"/>
  <c r="K208" i="4" s="1"/>
  <c r="W205" i="4"/>
  <c r="W211" i="4" s="1"/>
  <c r="J106" i="4"/>
  <c r="J113" i="4" s="1"/>
  <c r="L107" i="4"/>
  <c r="L114" i="4" s="1"/>
  <c r="M56" i="4"/>
  <c r="M106" i="4"/>
  <c r="M113" i="4" s="1"/>
  <c r="M51" i="4"/>
  <c r="M105" i="4"/>
  <c r="M112" i="4" s="1"/>
  <c r="J46" i="4"/>
  <c r="J49" i="4" s="1"/>
  <c r="J73" i="4" s="1"/>
  <c r="J104" i="4"/>
  <c r="J111" i="4" s="1"/>
  <c r="W164" i="4"/>
  <c r="W204" i="4"/>
  <c r="K46" i="4"/>
  <c r="K104" i="4"/>
  <c r="K111" i="4" s="1"/>
  <c r="K61" i="4"/>
  <c r="K107" i="4"/>
  <c r="K114" i="4" s="1"/>
  <c r="K51" i="4"/>
  <c r="K54" i="4" s="1"/>
  <c r="K74" i="4" s="1"/>
  <c r="K105" i="4"/>
  <c r="L46" i="4"/>
  <c r="L104" i="4"/>
  <c r="L111" i="4" s="1"/>
  <c r="Z46" i="4"/>
  <c r="Z104" i="4"/>
  <c r="Z111" i="4" s="1"/>
  <c r="Z61" i="4"/>
  <c r="Z107" i="4"/>
  <c r="Z114" i="4" s="1"/>
  <c r="U51" i="4"/>
  <c r="U105" i="4"/>
  <c r="U112" i="4" s="1"/>
  <c r="L204" i="4"/>
  <c r="L210" i="4" s="1"/>
  <c r="O183" i="4"/>
  <c r="O190" i="4"/>
  <c r="Z190" i="4"/>
  <c r="X196" i="4"/>
  <c r="X156" i="4" s="1"/>
  <c r="M189" i="4"/>
  <c r="W209" i="4"/>
  <c r="X106" i="4"/>
  <c r="X113" i="4" s="1"/>
  <c r="N56" i="4"/>
  <c r="N106" i="4"/>
  <c r="O111" i="4"/>
  <c r="K112" i="4"/>
  <c r="N278" i="4"/>
  <c r="N244" i="4" s="1"/>
  <c r="Y278" i="4"/>
  <c r="Y291" i="4" s="1"/>
  <c r="Y297" i="4" s="1"/>
  <c r="L51" i="4"/>
  <c r="L105" i="4"/>
  <c r="L112" i="4" s="1"/>
  <c r="K211" i="4"/>
  <c r="W210" i="4"/>
  <c r="K56" i="4"/>
  <c r="K106" i="4"/>
  <c r="K113" i="4" s="1"/>
  <c r="N46" i="4"/>
  <c r="N49" i="4" s="1"/>
  <c r="N73" i="4" s="1"/>
  <c r="N104" i="4"/>
  <c r="N111" i="4" s="1"/>
  <c r="L203" i="4"/>
  <c r="L209" i="4" s="1"/>
  <c r="M203" i="4"/>
  <c r="M209" i="4" s="1"/>
  <c r="K203" i="4"/>
  <c r="K209" i="4" s="1"/>
  <c r="Z148" i="4"/>
  <c r="Z191" i="4"/>
  <c r="Y172" i="4"/>
  <c r="Y178" i="4" s="1"/>
  <c r="L64" i="4"/>
  <c r="L76" i="4" s="1"/>
  <c r="J59" i="4"/>
  <c r="N54" i="4"/>
  <c r="X69" i="4"/>
  <c r="X77" i="4" s="1"/>
  <c r="N64" i="4"/>
  <c r="N76" i="4" s="1"/>
  <c r="Y69" i="4"/>
  <c r="Y77" i="4" s="1"/>
  <c r="M59" i="4"/>
  <c r="M75" i="4" s="1"/>
  <c r="L59" i="4"/>
  <c r="L75" i="4" s="1"/>
  <c r="M54" i="4"/>
  <c r="M74" i="4" s="1"/>
  <c r="X146" i="4"/>
  <c r="M146" i="4"/>
  <c r="M196" i="4"/>
  <c r="M156" i="4" s="1"/>
  <c r="M170" i="4"/>
  <c r="M149" i="4"/>
  <c r="M182" i="4"/>
  <c r="X149" i="4"/>
  <c r="M155" i="4"/>
  <c r="X182" i="4"/>
  <c r="X189" i="4"/>
  <c r="X155" i="4" s="1"/>
  <c r="M199" i="4"/>
  <c r="M171" i="4" s="1"/>
  <c r="X184" i="4"/>
  <c r="X191" i="4"/>
  <c r="X165" i="4" s="1"/>
  <c r="M184" i="4"/>
  <c r="X148" i="4"/>
  <c r="X185" i="4"/>
  <c r="X198" i="4"/>
  <c r="X166" i="4" s="1"/>
  <c r="M148" i="4"/>
  <c r="X192" i="4"/>
  <c r="X170" i="4" s="1"/>
  <c r="X199" i="4"/>
  <c r="X171" i="4" s="1"/>
  <c r="M191" i="4"/>
  <c r="M165" i="4" s="1"/>
  <c r="O148" i="4"/>
  <c r="M236" i="4"/>
  <c r="M286" i="4"/>
  <c r="M250" i="4" s="1"/>
  <c r="M279" i="4"/>
  <c r="M249" i="4" s="1"/>
  <c r="M272" i="4"/>
  <c r="X286" i="4"/>
  <c r="X250" i="4" s="1"/>
  <c r="X249" i="4"/>
  <c r="X272" i="4"/>
  <c r="L287" i="4"/>
  <c r="L255" i="4" s="1"/>
  <c r="L273" i="4"/>
  <c r="L293" i="4" s="1"/>
  <c r="W287" i="4"/>
  <c r="W255" i="4" s="1"/>
  <c r="W254" i="4"/>
  <c r="W273" i="4"/>
  <c r="N238" i="4"/>
  <c r="Y288" i="4"/>
  <c r="Y260" i="4" s="1"/>
  <c r="Y281" i="4"/>
  <c r="Y259" i="4" s="1"/>
  <c r="Y274" i="4"/>
  <c r="Y294" i="4" s="1"/>
  <c r="Y300" i="4" s="1"/>
  <c r="N259" i="4"/>
  <c r="N274" i="4"/>
  <c r="N294" i="4" s="1"/>
  <c r="N300" i="4" s="1"/>
  <c r="N288" i="4"/>
  <c r="N260" i="4" s="1"/>
  <c r="X237" i="4"/>
  <c r="M287" i="4"/>
  <c r="M255" i="4" s="1"/>
  <c r="M280" i="4"/>
  <c r="M254" i="4" s="1"/>
  <c r="M273" i="4"/>
  <c r="M293" i="4" s="1"/>
  <c r="X287" i="4"/>
  <c r="X255" i="4" s="1"/>
  <c r="X254" i="4"/>
  <c r="X273" i="4"/>
  <c r="W285" i="4"/>
  <c r="W245" i="4" s="1"/>
  <c r="L285" i="4"/>
  <c r="L245" i="4" s="1"/>
  <c r="L244" i="4"/>
  <c r="L271" i="4"/>
  <c r="L291" i="4" s="1"/>
  <c r="W278" i="4"/>
  <c r="W244" i="4" s="1"/>
  <c r="W271" i="4"/>
  <c r="W291" i="4" s="1"/>
  <c r="W297" i="4" s="1"/>
  <c r="L286" i="4"/>
  <c r="L250" i="4" s="1"/>
  <c r="L279" i="4"/>
  <c r="L249" i="4" s="1"/>
  <c r="L272" i="4"/>
  <c r="W286" i="4"/>
  <c r="W250" i="4" s="1"/>
  <c r="W279" i="4"/>
  <c r="W249" i="4" s="1"/>
  <c r="W272" i="4"/>
  <c r="W292" i="4" s="1"/>
  <c r="J280" i="4"/>
  <c r="J254" i="4" s="1"/>
  <c r="J273" i="4"/>
  <c r="J293" i="4" s="1"/>
  <c r="U287" i="4"/>
  <c r="U255" i="4" s="1"/>
  <c r="U254" i="4"/>
  <c r="U273" i="4"/>
  <c r="J287" i="4"/>
  <c r="J255" i="4" s="1"/>
  <c r="U285" i="4"/>
  <c r="U245" i="4" s="1"/>
  <c r="U278" i="4"/>
  <c r="U244" i="4" s="1"/>
  <c r="U271" i="4"/>
  <c r="U291" i="4" s="1"/>
  <c r="J271" i="4"/>
  <c r="J285" i="4"/>
  <c r="J245" i="4" s="1"/>
  <c r="J278" i="4"/>
  <c r="J244" i="4" s="1"/>
  <c r="V285" i="4"/>
  <c r="V245" i="4" s="1"/>
  <c r="V278" i="4"/>
  <c r="V244" i="4" s="1"/>
  <c r="V271" i="4"/>
  <c r="K285" i="4"/>
  <c r="K245" i="4" s="1"/>
  <c r="K278" i="4"/>
  <c r="K244" i="4" s="1"/>
  <c r="K271" i="4"/>
  <c r="K291" i="4" s="1"/>
  <c r="O237" i="4"/>
  <c r="Z287" i="4"/>
  <c r="Z255" i="4" s="1"/>
  <c r="Z273" i="4"/>
  <c r="O287" i="4"/>
  <c r="O255" i="4" s="1"/>
  <c r="O280" i="4"/>
  <c r="O254" i="4" s="1"/>
  <c r="O273" i="4"/>
  <c r="O293" i="4" s="1"/>
  <c r="Z280" i="4"/>
  <c r="Z254" i="4" s="1"/>
  <c r="N235" i="4"/>
  <c r="N285" i="4"/>
  <c r="N245" i="4" s="1"/>
  <c r="N271" i="4"/>
  <c r="Y285" i="4"/>
  <c r="Y245" i="4" s="1"/>
  <c r="Y271" i="4"/>
  <c r="V287" i="4"/>
  <c r="V255" i="4" s="1"/>
  <c r="V280" i="4"/>
  <c r="V254" i="4" s="1"/>
  <c r="V273" i="4"/>
  <c r="V293" i="4" s="1"/>
  <c r="K287" i="4"/>
  <c r="K255" i="4" s="1"/>
  <c r="K280" i="4"/>
  <c r="K254" i="4" s="1"/>
  <c r="K273" i="4"/>
  <c r="J288" i="4"/>
  <c r="J260" i="4" s="1"/>
  <c r="J281" i="4"/>
  <c r="J259" i="4" s="1"/>
  <c r="J274" i="4"/>
  <c r="J294" i="4" s="1"/>
  <c r="U288" i="4"/>
  <c r="U260" i="4" s="1"/>
  <c r="U281" i="4"/>
  <c r="U259" i="4" s="1"/>
  <c r="U274" i="4"/>
  <c r="V288" i="4"/>
  <c r="V260" i="4" s="1"/>
  <c r="V281" i="4"/>
  <c r="V259" i="4" s="1"/>
  <c r="V274" i="4"/>
  <c r="K288" i="4"/>
  <c r="K260" i="4" s="1"/>
  <c r="K281" i="4"/>
  <c r="K259" i="4" s="1"/>
  <c r="K274" i="4"/>
  <c r="K294" i="4" s="1"/>
  <c r="K300" i="4" s="1"/>
  <c r="Z235" i="4"/>
  <c r="Z285" i="4"/>
  <c r="Z245" i="4" s="1"/>
  <c r="Z278" i="4"/>
  <c r="Z244" i="4" s="1"/>
  <c r="Z271" i="4"/>
  <c r="O285" i="4"/>
  <c r="O245" i="4" s="1"/>
  <c r="O278" i="4"/>
  <c r="O244" i="4" s="1"/>
  <c r="O271" i="4"/>
  <c r="O291" i="4" s="1"/>
  <c r="N237" i="4"/>
  <c r="N287" i="4"/>
  <c r="N255" i="4" s="1"/>
  <c r="N273" i="4"/>
  <c r="Y287" i="4"/>
  <c r="Y255" i="4" s="1"/>
  <c r="Y254" i="4"/>
  <c r="Y273" i="4"/>
  <c r="O236" i="4"/>
  <c r="Z286" i="4"/>
  <c r="Z250" i="4" s="1"/>
  <c r="Z279" i="4"/>
  <c r="Z249" i="4" s="1"/>
  <c r="Z272" i="4"/>
  <c r="O286" i="4"/>
  <c r="O250" i="4" s="1"/>
  <c r="O279" i="4"/>
  <c r="O249" i="4" s="1"/>
  <c r="O272" i="4"/>
  <c r="V286" i="4"/>
  <c r="V250" i="4" s="1"/>
  <c r="V249" i="4"/>
  <c r="V272" i="4"/>
  <c r="V292" i="4" s="1"/>
  <c r="V298" i="4" s="1"/>
  <c r="K286" i="4"/>
  <c r="K250" i="4" s="1"/>
  <c r="K279" i="4"/>
  <c r="K249" i="4" s="1"/>
  <c r="K272" i="4"/>
  <c r="M235" i="4"/>
  <c r="M278" i="4"/>
  <c r="M244" i="4" s="1"/>
  <c r="M271" i="4"/>
  <c r="M285" i="4"/>
  <c r="M245" i="4" s="1"/>
  <c r="X285" i="4"/>
  <c r="X245" i="4" s="1"/>
  <c r="X244" i="4"/>
  <c r="X271" i="4"/>
  <c r="X291" i="4" s="1"/>
  <c r="X297" i="4" s="1"/>
  <c r="J286" i="4"/>
  <c r="J250" i="4" s="1"/>
  <c r="J249" i="4"/>
  <c r="J272" i="4"/>
  <c r="U286" i="4"/>
  <c r="U250" i="4" s="1"/>
  <c r="U279" i="4"/>
  <c r="U249" i="4" s="1"/>
  <c r="U272" i="4"/>
  <c r="U292" i="4" s="1"/>
  <c r="U298" i="4" s="1"/>
  <c r="O238" i="4"/>
  <c r="Z288" i="4"/>
  <c r="Z260" i="4" s="1"/>
  <c r="Z259" i="4"/>
  <c r="Z274" i="4"/>
  <c r="Z294" i="4" s="1"/>
  <c r="O288" i="4"/>
  <c r="O260" i="4" s="1"/>
  <c r="O281" i="4"/>
  <c r="O259" i="4" s="1"/>
  <c r="O274" i="4"/>
  <c r="O294" i="4" s="1"/>
  <c r="L288" i="4"/>
  <c r="L260" i="4" s="1"/>
  <c r="L281" i="4"/>
  <c r="L259" i="4" s="1"/>
  <c r="L274" i="4"/>
  <c r="W288" i="4"/>
  <c r="W260" i="4" s="1"/>
  <c r="W281" i="4"/>
  <c r="W259" i="4" s="1"/>
  <c r="W274" i="4"/>
  <c r="Y236" i="4"/>
  <c r="Y286" i="4"/>
  <c r="Y250" i="4" s="1"/>
  <c r="Y279" i="4"/>
  <c r="Y249" i="4" s="1"/>
  <c r="Y272" i="4"/>
  <c r="Y292" i="4" s="1"/>
  <c r="Y298" i="4" s="1"/>
  <c r="N279" i="4"/>
  <c r="N249" i="4" s="1"/>
  <c r="N272" i="4"/>
  <c r="N292" i="4" s="1"/>
  <c r="N286" i="4"/>
  <c r="N250" i="4" s="1"/>
  <c r="M238" i="4"/>
  <c r="M288" i="4"/>
  <c r="M260" i="4" s="1"/>
  <c r="M281" i="4"/>
  <c r="M259" i="4" s="1"/>
  <c r="M274" i="4"/>
  <c r="M294" i="4" s="1"/>
  <c r="M300" i="4" s="1"/>
  <c r="X288" i="4"/>
  <c r="X260" i="4" s="1"/>
  <c r="X281" i="4"/>
  <c r="X259" i="4" s="1"/>
  <c r="X274" i="4"/>
  <c r="O147" i="4"/>
  <c r="O184" i="4"/>
  <c r="Z147" i="4"/>
  <c r="U199" i="4"/>
  <c r="U171" i="4" s="1"/>
  <c r="U192" i="4"/>
  <c r="U170" i="4" s="1"/>
  <c r="U185" i="4"/>
  <c r="U205" i="4" s="1"/>
  <c r="J199" i="4"/>
  <c r="J171" i="4" s="1"/>
  <c r="J192" i="4"/>
  <c r="J170" i="4" s="1"/>
  <c r="O185" i="4"/>
  <c r="Z199" i="4"/>
  <c r="Z171" i="4" s="1"/>
  <c r="Z192" i="4"/>
  <c r="Z170" i="4" s="1"/>
  <c r="Z185" i="4"/>
  <c r="O199" i="4"/>
  <c r="O171" i="4" s="1"/>
  <c r="O170" i="4"/>
  <c r="N178" i="4"/>
  <c r="Z197" i="4"/>
  <c r="Z161" i="4" s="1"/>
  <c r="Z160" i="4"/>
  <c r="Z183" i="4"/>
  <c r="Z159" i="4" s="1"/>
  <c r="O197" i="4"/>
  <c r="O161" i="4" s="1"/>
  <c r="O160" i="4"/>
  <c r="Z198" i="4"/>
  <c r="Z166" i="4" s="1"/>
  <c r="Z165" i="4"/>
  <c r="Z184" i="4"/>
  <c r="Z164" i="4" s="1"/>
  <c r="O198" i="4"/>
  <c r="O166" i="4" s="1"/>
  <c r="O191" i="4"/>
  <c r="O165" i="4" s="1"/>
  <c r="U197" i="4"/>
  <c r="U161" i="4" s="1"/>
  <c r="U160" i="4"/>
  <c r="U183" i="4"/>
  <c r="U203" i="4" s="1"/>
  <c r="U209" i="4" s="1"/>
  <c r="J197" i="4"/>
  <c r="J161" i="4" s="1"/>
  <c r="J190" i="4"/>
  <c r="J160" i="4" s="1"/>
  <c r="Y176" i="4"/>
  <c r="Z154" i="4"/>
  <c r="W154" i="4"/>
  <c r="U155" i="4"/>
  <c r="U182" i="4"/>
  <c r="J196" i="4"/>
  <c r="J156" i="4" s="1"/>
  <c r="J155" i="4"/>
  <c r="U196" i="4"/>
  <c r="U156" i="4" s="1"/>
  <c r="N177" i="4"/>
  <c r="U198" i="4"/>
  <c r="U166" i="4" s="1"/>
  <c r="U165" i="4"/>
  <c r="U184" i="4"/>
  <c r="J198" i="4"/>
  <c r="J166" i="4" s="1"/>
  <c r="J191" i="4"/>
  <c r="J165" i="4" s="1"/>
  <c r="V154" i="4"/>
  <c r="V157" i="4" s="1"/>
  <c r="V175" i="4" s="1"/>
  <c r="M159" i="4"/>
  <c r="M162" i="4" s="1"/>
  <c r="M176" i="4" s="1"/>
  <c r="O159" i="4"/>
  <c r="L154" i="4"/>
  <c r="V164" i="4"/>
  <c r="U147" i="4"/>
  <c r="J183" i="4"/>
  <c r="V159" i="4"/>
  <c r="V162" i="4" s="1"/>
  <c r="V176" i="4" s="1"/>
  <c r="J182" i="4"/>
  <c r="W169" i="4"/>
  <c r="W172" i="4" s="1"/>
  <c r="W178" i="4" s="1"/>
  <c r="L159" i="4"/>
  <c r="L162" i="4" s="1"/>
  <c r="L176" i="4" s="1"/>
  <c r="K159" i="4"/>
  <c r="K162" i="4" s="1"/>
  <c r="K176" i="4" s="1"/>
  <c r="Z149" i="4"/>
  <c r="U148" i="4"/>
  <c r="J184" i="4"/>
  <c r="J204" i="4" s="1"/>
  <c r="J210" i="4" s="1"/>
  <c r="O154" i="4"/>
  <c r="O157" i="4" s="1"/>
  <c r="O175" i="4" s="1"/>
  <c r="K164" i="4"/>
  <c r="K167" i="4" s="1"/>
  <c r="K177" i="4" s="1"/>
  <c r="L169" i="4"/>
  <c r="L172" i="4" s="1"/>
  <c r="L178" i="4" s="1"/>
  <c r="W159" i="4"/>
  <c r="W162" i="4" s="1"/>
  <c r="W176" i="4" s="1"/>
  <c r="K154" i="4"/>
  <c r="K157" i="4" s="1"/>
  <c r="K175" i="4" s="1"/>
  <c r="O149" i="4"/>
  <c r="U149" i="4"/>
  <c r="J185" i="4"/>
  <c r="J205" i="4" s="1"/>
  <c r="J211" i="4" s="1"/>
  <c r="X159" i="4"/>
  <c r="L164" i="4"/>
  <c r="L167" i="4" s="1"/>
  <c r="L177" i="4" s="1"/>
  <c r="K169" i="4"/>
  <c r="K172" i="4" s="1"/>
  <c r="K178" i="4" s="1"/>
  <c r="V169" i="4"/>
  <c r="V172" i="4" s="1"/>
  <c r="V178" i="4" s="1"/>
  <c r="W165" i="4"/>
  <c r="W167" i="4" s="1"/>
  <c r="W177" i="4" s="1"/>
  <c r="U61" i="4"/>
  <c r="Y48" i="4"/>
  <c r="Y49" i="4" s="1"/>
  <c r="Y73" i="4" s="1"/>
  <c r="X46" i="4"/>
  <c r="V52" i="4"/>
  <c r="W61" i="4"/>
  <c r="W64" i="4" s="1"/>
  <c r="W76" i="4" s="1"/>
  <c r="Y57" i="4"/>
  <c r="Z51" i="4"/>
  <c r="U52" i="4"/>
  <c r="Z47" i="4"/>
  <c r="Z62" i="4"/>
  <c r="W52" i="4"/>
  <c r="U56" i="4"/>
  <c r="U59" i="4" s="1"/>
  <c r="U75" i="4" s="1"/>
  <c r="V57" i="4"/>
  <c r="V59" i="4" s="1"/>
  <c r="V75" i="4" s="1"/>
  <c r="W57" i="4"/>
  <c r="W59" i="4" s="1"/>
  <c r="W75" i="4" s="1"/>
  <c r="Y62" i="4"/>
  <c r="Y64" i="4" s="1"/>
  <c r="Y76" i="4" s="1"/>
  <c r="X62" i="4"/>
  <c r="X64" i="4" s="1"/>
  <c r="U46" i="4"/>
  <c r="U49" i="4" s="1"/>
  <c r="X57" i="4"/>
  <c r="X59" i="4" s="1"/>
  <c r="Z57" i="4"/>
  <c r="Y51" i="4"/>
  <c r="Y54" i="4" s="1"/>
  <c r="Y74" i="4" s="1"/>
  <c r="W46" i="4"/>
  <c r="X51" i="4"/>
  <c r="X54" i="4" s="1"/>
  <c r="X74" i="4" s="1"/>
  <c r="V47" i="4"/>
  <c r="V49" i="4" s="1"/>
  <c r="V73" i="4" s="1"/>
  <c r="V61" i="4"/>
  <c r="J54" i="4"/>
  <c r="J74" i="4" s="1"/>
  <c r="L54" i="4"/>
  <c r="L74" i="4" s="1"/>
  <c r="J64" i="4"/>
  <c r="J76" i="4" s="1"/>
  <c r="L49" i="4"/>
  <c r="L73" i="4" s="1"/>
  <c r="K64" i="4"/>
  <c r="K76" i="4" s="1"/>
  <c r="K59" i="4"/>
  <c r="K75" i="4" s="1"/>
  <c r="M49" i="4"/>
  <c r="M73" i="4" s="1"/>
  <c r="O59" i="4"/>
  <c r="O75" i="4" s="1"/>
  <c r="M76" i="4"/>
  <c r="K49" i="4"/>
  <c r="K73" i="4" s="1"/>
  <c r="N74" i="4"/>
  <c r="N59" i="4"/>
  <c r="N75" i="4" s="1"/>
  <c r="J75" i="4"/>
  <c r="O49" i="4"/>
  <c r="O73" i="4" s="1"/>
  <c r="O54" i="4"/>
  <c r="O74" i="4" s="1"/>
  <c r="O64" i="4"/>
  <c r="O76" i="4" s="1"/>
  <c r="J149" i="4"/>
  <c r="J148" i="4"/>
  <c r="Z236" i="4"/>
  <c r="X236" i="4"/>
  <c r="M237" i="4"/>
  <c r="D325" i="4"/>
  <c r="K375" i="4" s="1"/>
  <c r="D326" i="4"/>
  <c r="D323" i="4"/>
  <c r="V366" i="4" s="1"/>
  <c r="D324" i="4"/>
  <c r="G326" i="4"/>
  <c r="G323" i="4"/>
  <c r="N373" i="4" s="1"/>
  <c r="G325" i="4"/>
  <c r="Y368" i="4" s="1"/>
  <c r="G324" i="4"/>
  <c r="N374" i="4" s="1"/>
  <c r="C324" i="4"/>
  <c r="C325" i="4"/>
  <c r="C323" i="4"/>
  <c r="C326" i="4"/>
  <c r="F324" i="4"/>
  <c r="M374" i="4" s="1"/>
  <c r="F326" i="4"/>
  <c r="X369" i="4" s="1"/>
  <c r="F325" i="4"/>
  <c r="M375" i="4" s="1"/>
  <c r="F323" i="4"/>
  <c r="U146" i="4"/>
  <c r="J146" i="4"/>
  <c r="J147" i="4"/>
  <c r="E325" i="4"/>
  <c r="L375" i="4" s="1"/>
  <c r="E324" i="4"/>
  <c r="W367" i="4" s="1"/>
  <c r="E323" i="4"/>
  <c r="E326" i="4"/>
  <c r="L376" i="4" s="1"/>
  <c r="H319" i="4"/>
  <c r="Y235" i="4"/>
  <c r="X238" i="4"/>
  <c r="X235" i="4"/>
  <c r="Y238" i="4"/>
  <c r="Z238" i="4"/>
  <c r="N236" i="4"/>
  <c r="Y237" i="4"/>
  <c r="O235" i="4"/>
  <c r="Z237" i="4"/>
  <c r="L236" i="4"/>
  <c r="W236" i="4"/>
  <c r="K236" i="4"/>
  <c r="V236" i="4"/>
  <c r="J237" i="4"/>
  <c r="U237" i="4"/>
  <c r="J238" i="4"/>
  <c r="J300" i="4" s="1"/>
  <c r="U238" i="4"/>
  <c r="V238" i="4"/>
  <c r="K238" i="4"/>
  <c r="L238" i="4"/>
  <c r="W238" i="4"/>
  <c r="J236" i="4"/>
  <c r="U236" i="4"/>
  <c r="W235" i="4"/>
  <c r="L235" i="4"/>
  <c r="K237" i="4"/>
  <c r="V237" i="4"/>
  <c r="K235" i="4"/>
  <c r="V235" i="4"/>
  <c r="L237" i="4"/>
  <c r="W237" i="4"/>
  <c r="U235" i="4"/>
  <c r="U297" i="4" s="1"/>
  <c r="J235" i="4"/>
  <c r="X169" i="4" l="1"/>
  <c r="X205" i="4"/>
  <c r="X211" i="4" s="1"/>
  <c r="J291" i="4"/>
  <c r="J297" i="4" s="1"/>
  <c r="N293" i="4"/>
  <c r="N299" i="4" s="1"/>
  <c r="Z169" i="4"/>
  <c r="Z205" i="4"/>
  <c r="Z211" i="4" s="1"/>
  <c r="O300" i="4"/>
  <c r="O297" i="4"/>
  <c r="M299" i="4"/>
  <c r="M164" i="4"/>
  <c r="M204" i="4"/>
  <c r="M210" i="4" s="1"/>
  <c r="M154" i="4"/>
  <c r="M157" i="4" s="1"/>
  <c r="M175" i="4" s="1"/>
  <c r="M202" i="4"/>
  <c r="M208" i="4" s="1"/>
  <c r="Y293" i="4"/>
  <c r="Y299" i="4" s="1"/>
  <c r="U211" i="4"/>
  <c r="J203" i="4"/>
  <c r="U202" i="4"/>
  <c r="U208" i="4" s="1"/>
  <c r="M291" i="4"/>
  <c r="O299" i="4"/>
  <c r="W298" i="4"/>
  <c r="L297" i="4"/>
  <c r="Z204" i="4"/>
  <c r="Z210" i="4" s="1"/>
  <c r="Z203" i="4"/>
  <c r="Z209" i="4" s="1"/>
  <c r="U204" i="4"/>
  <c r="U210" i="4" s="1"/>
  <c r="Z162" i="4"/>
  <c r="O164" i="4"/>
  <c r="O167" i="4" s="1"/>
  <c r="O177" i="4" s="1"/>
  <c r="O204" i="4"/>
  <c r="O210" i="4" s="1"/>
  <c r="W294" i="4"/>
  <c r="W300" i="4" s="1"/>
  <c r="J292" i="4"/>
  <c r="J298" i="4" s="1"/>
  <c r="O292" i="4"/>
  <c r="O298" i="4" s="1"/>
  <c r="V294" i="4"/>
  <c r="V300" i="4" s="1"/>
  <c r="Y244" i="4"/>
  <c r="V291" i="4"/>
  <c r="V297" i="4" s="1"/>
  <c r="X164" i="4"/>
  <c r="X167" i="4" s="1"/>
  <c r="X177" i="4" s="1"/>
  <c r="X204" i="4"/>
  <c r="X210" i="4" s="1"/>
  <c r="O203" i="4"/>
  <c r="O209" i="4" s="1"/>
  <c r="X300" i="4"/>
  <c r="J374" i="4"/>
  <c r="U367" i="4"/>
  <c r="L299" i="4"/>
  <c r="J299" i="4"/>
  <c r="L373" i="4"/>
  <c r="L333" i="4" s="1"/>
  <c r="W366" i="4"/>
  <c r="W379" i="4" s="1"/>
  <c r="W385" i="4" s="1"/>
  <c r="U54" i="4"/>
  <c r="U74" i="4" s="1"/>
  <c r="O169" i="4"/>
  <c r="O205" i="4"/>
  <c r="O211" i="4" s="1"/>
  <c r="Z300" i="4"/>
  <c r="M297" i="4"/>
  <c r="Z291" i="4"/>
  <c r="Z297" i="4" s="1"/>
  <c r="K293" i="4"/>
  <c r="K299" i="4" s="1"/>
  <c r="J202" i="4"/>
  <c r="J208" i="4" s="1"/>
  <c r="W54" i="4"/>
  <c r="W74" i="4" s="1"/>
  <c r="K297" i="4"/>
  <c r="X294" i="4"/>
  <c r="N298" i="4"/>
  <c r="K292" i="4"/>
  <c r="K298" i="4" s="1"/>
  <c r="N291" i="4"/>
  <c r="N297" i="4" s="1"/>
  <c r="Z293" i="4"/>
  <c r="Z299" i="4" s="1"/>
  <c r="U293" i="4"/>
  <c r="U299" i="4" s="1"/>
  <c r="L292" i="4"/>
  <c r="L298" i="4" s="1"/>
  <c r="M292" i="4"/>
  <c r="M298" i="4" s="1"/>
  <c r="L300" i="4"/>
  <c r="V299" i="4"/>
  <c r="J209" i="4"/>
  <c r="Y59" i="4"/>
  <c r="Y75" i="4" s="1"/>
  <c r="Z167" i="4"/>
  <c r="L294" i="4"/>
  <c r="Z292" i="4"/>
  <c r="Z298" i="4" s="1"/>
  <c r="N254" i="4"/>
  <c r="U294" i="4"/>
  <c r="U300" i="4" s="1"/>
  <c r="X293" i="4"/>
  <c r="X299" i="4" s="1"/>
  <c r="X154" i="4"/>
  <c r="X202" i="4"/>
  <c r="X208" i="4" s="1"/>
  <c r="W293" i="4"/>
  <c r="W299" i="4" s="1"/>
  <c r="M205" i="4"/>
  <c r="M211" i="4" s="1"/>
  <c r="V167" i="4"/>
  <c r="V177" i="4" s="1"/>
  <c r="W157" i="4"/>
  <c r="W175" i="4" s="1"/>
  <c r="O172" i="4"/>
  <c r="L157" i="4"/>
  <c r="L175" i="4" s="1"/>
  <c r="Z157" i="4"/>
  <c r="Z175" i="4" s="1"/>
  <c r="O162" i="4"/>
  <c r="X162" i="4"/>
  <c r="X176" i="4" s="1"/>
  <c r="M172" i="4"/>
  <c r="M178" i="4" s="1"/>
  <c r="Z54" i="4"/>
  <c r="Z74" i="4" s="1"/>
  <c r="X49" i="4"/>
  <c r="X73" i="4" s="1"/>
  <c r="V54" i="4"/>
  <c r="V74" i="4" s="1"/>
  <c r="X75" i="4"/>
  <c r="W49" i="4"/>
  <c r="W73" i="4" s="1"/>
  <c r="U64" i="4"/>
  <c r="U76" i="4" s="1"/>
  <c r="Z59" i="4"/>
  <c r="Z75" i="4" s="1"/>
  <c r="V64" i="4"/>
  <c r="V76" i="4" s="1"/>
  <c r="X76" i="4"/>
  <c r="Z49" i="4"/>
  <c r="Z73" i="4" s="1"/>
  <c r="Z64" i="4"/>
  <c r="Z76" i="4" s="1"/>
  <c r="X157" i="4"/>
  <c r="X175" i="4" s="1"/>
  <c r="U73" i="4"/>
  <c r="X172" i="4"/>
  <c r="X178" i="4" s="1"/>
  <c r="M167" i="4"/>
  <c r="M177" i="4" s="1"/>
  <c r="J368" i="4"/>
  <c r="J342" i="4" s="1"/>
  <c r="U375" i="4"/>
  <c r="U343" i="4" s="1"/>
  <c r="U368" i="4"/>
  <c r="U342" i="4" s="1"/>
  <c r="U361" i="4"/>
  <c r="J375" i="4"/>
  <c r="J343" i="4" s="1"/>
  <c r="J361" i="4"/>
  <c r="K376" i="4"/>
  <c r="K348" i="4" s="1"/>
  <c r="K369" i="4"/>
  <c r="K347" i="4" s="1"/>
  <c r="K362" i="4"/>
  <c r="V376" i="4"/>
  <c r="V348" i="4" s="1"/>
  <c r="V369" i="4"/>
  <c r="V347" i="4" s="1"/>
  <c r="V362" i="4"/>
  <c r="M323" i="4"/>
  <c r="M373" i="4"/>
  <c r="M333" i="4" s="1"/>
  <c r="M366" i="4"/>
  <c r="M332" i="4" s="1"/>
  <c r="M359" i="4"/>
  <c r="M379" i="4" s="1"/>
  <c r="X373" i="4"/>
  <c r="X333" i="4" s="1"/>
  <c r="X366" i="4"/>
  <c r="X332" i="4" s="1"/>
  <c r="X359" i="4"/>
  <c r="X379" i="4" s="1"/>
  <c r="X385" i="4" s="1"/>
  <c r="N324" i="4"/>
  <c r="Y374" i="4"/>
  <c r="Y338" i="4" s="1"/>
  <c r="Y367" i="4"/>
  <c r="Y337" i="4" s="1"/>
  <c r="Y360" i="4"/>
  <c r="N338" i="4"/>
  <c r="N367" i="4"/>
  <c r="N337" i="4" s="1"/>
  <c r="N360" i="4"/>
  <c r="N380" i="4" s="1"/>
  <c r="N386" i="4" s="1"/>
  <c r="L348" i="4"/>
  <c r="L369" i="4"/>
  <c r="L347" i="4" s="1"/>
  <c r="L362" i="4"/>
  <c r="L382" i="4" s="1"/>
  <c r="W376" i="4"/>
  <c r="W348" i="4" s="1"/>
  <c r="W369" i="4"/>
  <c r="W347" i="4" s="1"/>
  <c r="W362" i="4"/>
  <c r="W382" i="4" s="1"/>
  <c r="X325" i="4"/>
  <c r="M343" i="4"/>
  <c r="M368" i="4"/>
  <c r="M342" i="4" s="1"/>
  <c r="M361" i="4"/>
  <c r="X375" i="4"/>
  <c r="X343" i="4" s="1"/>
  <c r="X368" i="4"/>
  <c r="X342" i="4" s="1"/>
  <c r="X361" i="4"/>
  <c r="Y325" i="4"/>
  <c r="N375" i="4"/>
  <c r="N343" i="4" s="1"/>
  <c r="N368" i="4"/>
  <c r="N342" i="4" s="1"/>
  <c r="N361" i="4"/>
  <c r="N381" i="4" s="1"/>
  <c r="Y375" i="4"/>
  <c r="Y343" i="4" s="1"/>
  <c r="Y342" i="4"/>
  <c r="Y361" i="4"/>
  <c r="Y381" i="4" s="1"/>
  <c r="W359" i="4"/>
  <c r="W373" i="4"/>
  <c r="W333" i="4" s="1"/>
  <c r="L366" i="4"/>
  <c r="L332" i="4" s="1"/>
  <c r="L359" i="4"/>
  <c r="L379" i="4" s="1"/>
  <c r="L385" i="4" s="1"/>
  <c r="X326" i="4"/>
  <c r="M376" i="4"/>
  <c r="M348" i="4" s="1"/>
  <c r="M369" i="4"/>
  <c r="M347" i="4" s="1"/>
  <c r="M362" i="4"/>
  <c r="M382" i="4" s="1"/>
  <c r="X376" i="4"/>
  <c r="X348" i="4" s="1"/>
  <c r="X347" i="4"/>
  <c r="X362" i="4"/>
  <c r="X382" i="4" s="1"/>
  <c r="X388" i="4" s="1"/>
  <c r="N323" i="4"/>
  <c r="N333" i="4"/>
  <c r="N366" i="4"/>
  <c r="N332" i="4" s="1"/>
  <c r="N359" i="4"/>
  <c r="Y373" i="4"/>
  <c r="Y333" i="4" s="1"/>
  <c r="Y366" i="4"/>
  <c r="Y332" i="4" s="1"/>
  <c r="Y359" i="4"/>
  <c r="Y379" i="4" s="1"/>
  <c r="Y385" i="4" s="1"/>
  <c r="V375" i="4"/>
  <c r="V343" i="4" s="1"/>
  <c r="V368" i="4"/>
  <c r="V342" i="4" s="1"/>
  <c r="V361" i="4"/>
  <c r="K343" i="4"/>
  <c r="K368" i="4"/>
  <c r="K342" i="4" s="1"/>
  <c r="K361" i="4"/>
  <c r="K381" i="4" s="1"/>
  <c r="K387" i="4" s="1"/>
  <c r="L374" i="4"/>
  <c r="L338" i="4" s="1"/>
  <c r="L367" i="4"/>
  <c r="L337" i="4" s="1"/>
  <c r="L360" i="4"/>
  <c r="L380" i="4" s="1"/>
  <c r="W374" i="4"/>
  <c r="W338" i="4" s="1"/>
  <c r="W337" i="4"/>
  <c r="W360" i="4"/>
  <c r="W380" i="4" s="1"/>
  <c r="W386" i="4" s="1"/>
  <c r="M324" i="4"/>
  <c r="M338" i="4"/>
  <c r="M367" i="4"/>
  <c r="M337" i="4" s="1"/>
  <c r="M360" i="4"/>
  <c r="M380" i="4" s="1"/>
  <c r="M386" i="4" s="1"/>
  <c r="X374" i="4"/>
  <c r="X338" i="4" s="1"/>
  <c r="X367" i="4"/>
  <c r="X337" i="4" s="1"/>
  <c r="X360" i="4"/>
  <c r="Y326" i="4"/>
  <c r="Y376" i="4"/>
  <c r="Y348" i="4" s="1"/>
  <c r="Y369" i="4"/>
  <c r="Y347" i="4" s="1"/>
  <c r="Y362" i="4"/>
  <c r="N369" i="4"/>
  <c r="N347" i="4" s="1"/>
  <c r="N362" i="4"/>
  <c r="N382" i="4" s="1"/>
  <c r="N388" i="4" s="1"/>
  <c r="N376" i="4"/>
  <c r="N348" i="4" s="1"/>
  <c r="W368" i="4"/>
  <c r="W342" i="4" s="1"/>
  <c r="L343" i="4"/>
  <c r="L368" i="4"/>
  <c r="L342" i="4" s="1"/>
  <c r="L361" i="4"/>
  <c r="L381" i="4" s="1"/>
  <c r="W375" i="4"/>
  <c r="W343" i="4" s="1"/>
  <c r="W361" i="4"/>
  <c r="W381" i="4" s="1"/>
  <c r="W387" i="4" s="1"/>
  <c r="J376" i="4"/>
  <c r="J348" i="4" s="1"/>
  <c r="J369" i="4"/>
  <c r="J347" i="4" s="1"/>
  <c r="J362" i="4"/>
  <c r="U376" i="4"/>
  <c r="U348" i="4" s="1"/>
  <c r="U369" i="4"/>
  <c r="U347" i="4" s="1"/>
  <c r="U362" i="4"/>
  <c r="U382" i="4" s="1"/>
  <c r="U388" i="4" s="1"/>
  <c r="K374" i="4"/>
  <c r="K338" i="4" s="1"/>
  <c r="K367" i="4"/>
  <c r="K337" i="4" s="1"/>
  <c r="K360" i="4"/>
  <c r="K380" i="4" s="1"/>
  <c r="V374" i="4"/>
  <c r="V338" i="4" s="1"/>
  <c r="V367" i="4"/>
  <c r="V337" i="4" s="1"/>
  <c r="V360" i="4"/>
  <c r="V380" i="4" s="1"/>
  <c r="J338" i="4"/>
  <c r="J367" i="4"/>
  <c r="J337" i="4" s="1"/>
  <c r="J360" i="4"/>
  <c r="U374" i="4"/>
  <c r="U338" i="4" s="1"/>
  <c r="U337" i="4"/>
  <c r="U360" i="4"/>
  <c r="U373" i="4"/>
  <c r="U333" i="4" s="1"/>
  <c r="U366" i="4"/>
  <c r="U332" i="4" s="1"/>
  <c r="U359" i="4"/>
  <c r="J366" i="4"/>
  <c r="J332" i="4" s="1"/>
  <c r="J373" i="4"/>
  <c r="J333" i="4" s="1"/>
  <c r="J359" i="4"/>
  <c r="J379" i="4" s="1"/>
  <c r="V373" i="4"/>
  <c r="V333" i="4" s="1"/>
  <c r="V332" i="4"/>
  <c r="V359" i="4"/>
  <c r="K373" i="4"/>
  <c r="K333" i="4" s="1"/>
  <c r="K366" i="4"/>
  <c r="K332" i="4" s="1"/>
  <c r="K359" i="4"/>
  <c r="K379" i="4" s="1"/>
  <c r="J258" i="4"/>
  <c r="J261" i="4" s="1"/>
  <c r="J267" i="4" s="1"/>
  <c r="M243" i="4"/>
  <c r="M246" i="4" s="1"/>
  <c r="M264" i="4" s="1"/>
  <c r="Y253" i="4"/>
  <c r="Y243" i="4"/>
  <c r="O253" i="4"/>
  <c r="O256" i="4" s="1"/>
  <c r="O266" i="4" s="1"/>
  <c r="W248" i="4"/>
  <c r="W251" i="4" s="1"/>
  <c r="W265" i="4" s="1"/>
  <c r="L243" i="4"/>
  <c r="X248" i="4"/>
  <c r="W258" i="4"/>
  <c r="W261" i="4" s="1"/>
  <c r="W267" i="4" s="1"/>
  <c r="J248" i="4"/>
  <c r="O248" i="4"/>
  <c r="O251" i="4" s="1"/>
  <c r="O265" i="4" s="1"/>
  <c r="V258" i="4"/>
  <c r="V261" i="4" s="1"/>
  <c r="V267" i="4" s="1"/>
  <c r="V243" i="4"/>
  <c r="V246" i="4" s="1"/>
  <c r="V264" i="4" s="1"/>
  <c r="X258" i="4"/>
  <c r="X261" i="4" s="1"/>
  <c r="X267" i="4" s="1"/>
  <c r="N248" i="4"/>
  <c r="N251" i="4" s="1"/>
  <c r="N265" i="4" s="1"/>
  <c r="K248" i="4"/>
  <c r="K251" i="4" s="1"/>
  <c r="K265" i="4" s="1"/>
  <c r="N253" i="4"/>
  <c r="N243" i="4"/>
  <c r="Z253" i="4"/>
  <c r="Z256" i="4" s="1"/>
  <c r="Z266" i="4" s="1"/>
  <c r="U253" i="4"/>
  <c r="L248" i="4"/>
  <c r="L251" i="4" s="1"/>
  <c r="L265" i="4" s="1"/>
  <c r="M248" i="4"/>
  <c r="M251" i="4" s="1"/>
  <c r="M265" i="4" s="1"/>
  <c r="O258" i="4"/>
  <c r="O261" i="4" s="1"/>
  <c r="O267" i="4" s="1"/>
  <c r="U243" i="4"/>
  <c r="U246" i="4" s="1"/>
  <c r="U264" i="4" s="1"/>
  <c r="Z258" i="4"/>
  <c r="Z243" i="4"/>
  <c r="Z246" i="4" s="1"/>
  <c r="Z264" i="4" s="1"/>
  <c r="K253" i="4"/>
  <c r="K256" i="4" s="1"/>
  <c r="K266" i="4" s="1"/>
  <c r="L258" i="4"/>
  <c r="L261" i="4" s="1"/>
  <c r="L267" i="4" s="1"/>
  <c r="X243" i="4"/>
  <c r="Z248" i="4"/>
  <c r="Z251" i="4" s="1"/>
  <c r="Z265" i="4" s="1"/>
  <c r="U258" i="4"/>
  <c r="U261" i="4" s="1"/>
  <c r="U267" i="4" s="1"/>
  <c r="X253" i="4"/>
  <c r="N258" i="4"/>
  <c r="Y248" i="4"/>
  <c r="Y251" i="4" s="1"/>
  <c r="Y265" i="4" s="1"/>
  <c r="V253" i="4"/>
  <c r="V256" i="4" s="1"/>
  <c r="V266" i="4" s="1"/>
  <c r="L253" i="4"/>
  <c r="O243" i="4"/>
  <c r="O246" i="4" s="1"/>
  <c r="O264" i="4" s="1"/>
  <c r="M253" i="4"/>
  <c r="M256" i="4" s="1"/>
  <c r="M266" i="4" s="1"/>
  <c r="W253" i="4"/>
  <c r="M258" i="4"/>
  <c r="M261" i="4" s="1"/>
  <c r="M267" i="4" s="1"/>
  <c r="U248" i="4"/>
  <c r="U251" i="4" s="1"/>
  <c r="U265" i="4" s="1"/>
  <c r="V248" i="4"/>
  <c r="K258" i="4"/>
  <c r="K261" i="4" s="1"/>
  <c r="K267" i="4" s="1"/>
  <c r="K243" i="4"/>
  <c r="K246" i="4" s="1"/>
  <c r="K264" i="4" s="1"/>
  <c r="J243" i="4"/>
  <c r="J246" i="4" s="1"/>
  <c r="J264" i="4" s="1"/>
  <c r="J253" i="4"/>
  <c r="J256" i="4" s="1"/>
  <c r="J266" i="4" s="1"/>
  <c r="W243" i="4"/>
  <c r="W246" i="4" s="1"/>
  <c r="W264" i="4" s="1"/>
  <c r="Y258" i="4"/>
  <c r="Y261" i="4" s="1"/>
  <c r="Y267" i="4" s="1"/>
  <c r="O176" i="4"/>
  <c r="O178" i="4"/>
  <c r="Z177" i="4"/>
  <c r="Z172" i="4"/>
  <c r="Z178" i="4" s="1"/>
  <c r="U154" i="4"/>
  <c r="Z176" i="4"/>
  <c r="J169" i="4"/>
  <c r="J172" i="4" s="1"/>
  <c r="J178" i="4" s="1"/>
  <c r="U164" i="4"/>
  <c r="J164" i="4"/>
  <c r="J167" i="4" s="1"/>
  <c r="J177" i="4" s="1"/>
  <c r="J154" i="4"/>
  <c r="U169" i="4"/>
  <c r="U172" i="4" s="1"/>
  <c r="U178" i="4" s="1"/>
  <c r="J159" i="4"/>
  <c r="J162" i="4" s="1"/>
  <c r="J176" i="4" s="1"/>
  <c r="U159" i="4"/>
  <c r="X324" i="4"/>
  <c r="Y323" i="4"/>
  <c r="N325" i="4"/>
  <c r="M326" i="4"/>
  <c r="M388" i="4" s="1"/>
  <c r="M325" i="4"/>
  <c r="X323" i="4"/>
  <c r="Y324" i="4"/>
  <c r="H323" i="4"/>
  <c r="O373" i="4" s="1"/>
  <c r="H325" i="4"/>
  <c r="H324" i="4"/>
  <c r="H326" i="4"/>
  <c r="O376" i="4" s="1"/>
  <c r="N326" i="4"/>
  <c r="L325" i="4"/>
  <c r="L387" i="4" s="1"/>
  <c r="W325" i="4"/>
  <c r="V326" i="4"/>
  <c r="K326" i="4"/>
  <c r="U325" i="4"/>
  <c r="J325" i="4"/>
  <c r="L326" i="4"/>
  <c r="W326" i="4"/>
  <c r="W388" i="4" s="1"/>
  <c r="J326" i="4"/>
  <c r="U326" i="4"/>
  <c r="V323" i="4"/>
  <c r="K323" i="4"/>
  <c r="L323" i="4"/>
  <c r="W323" i="4"/>
  <c r="K325" i="4"/>
  <c r="V325" i="4"/>
  <c r="U323" i="4"/>
  <c r="J323" i="4"/>
  <c r="K324" i="4"/>
  <c r="V324" i="4"/>
  <c r="W324" i="4"/>
  <c r="L324" i="4"/>
  <c r="J324" i="4"/>
  <c r="U324" i="4"/>
  <c r="N387" i="4" l="1"/>
  <c r="J380" i="4"/>
  <c r="J386" i="4" s="1"/>
  <c r="Y382" i="4"/>
  <c r="Y388" i="4" s="1"/>
  <c r="K382" i="4"/>
  <c r="K388" i="4" s="1"/>
  <c r="U379" i="4"/>
  <c r="U385" i="4" s="1"/>
  <c r="N379" i="4"/>
  <c r="N385" i="4" s="1"/>
  <c r="X381" i="4"/>
  <c r="X387" i="4" s="1"/>
  <c r="Y380" i="4"/>
  <c r="Y386" i="4" s="1"/>
  <c r="V386" i="4"/>
  <c r="Y387" i="4"/>
  <c r="J381" i="4"/>
  <c r="J387" i="4" s="1"/>
  <c r="L386" i="4"/>
  <c r="K386" i="4"/>
  <c r="V379" i="4"/>
  <c r="V385" i="4" s="1"/>
  <c r="J382" i="4"/>
  <c r="J388" i="4" s="1"/>
  <c r="X380" i="4"/>
  <c r="X386" i="4" s="1"/>
  <c r="V381" i="4"/>
  <c r="V387" i="4" s="1"/>
  <c r="L388" i="4"/>
  <c r="M385" i="4"/>
  <c r="K385" i="4"/>
  <c r="J385" i="4"/>
  <c r="U380" i="4"/>
  <c r="U386" i="4" s="1"/>
  <c r="W332" i="4"/>
  <c r="M381" i="4"/>
  <c r="M387" i="4" s="1"/>
  <c r="V382" i="4"/>
  <c r="V388" i="4" s="1"/>
  <c r="U381" i="4"/>
  <c r="U387" i="4" s="1"/>
  <c r="L264" i="4"/>
  <c r="L246" i="4"/>
  <c r="X246" i="4"/>
  <c r="X264" i="4" s="1"/>
  <c r="W256" i="4"/>
  <c r="W266" i="4" s="1"/>
  <c r="L256" i="4"/>
  <c r="L266" i="4" s="1"/>
  <c r="U256" i="4"/>
  <c r="U266" i="4" s="1"/>
  <c r="Y246" i="4"/>
  <c r="Y264" i="4" s="1"/>
  <c r="Y256" i="4"/>
  <c r="Y266" i="4" s="1"/>
  <c r="V251" i="4"/>
  <c r="V265" i="4" s="1"/>
  <c r="N246" i="4"/>
  <c r="N264" i="4" s="1"/>
  <c r="J251" i="4"/>
  <c r="J265" i="4" s="1"/>
  <c r="N261" i="4"/>
  <c r="N267" i="4" s="1"/>
  <c r="Z261" i="4"/>
  <c r="Z267" i="4" s="1"/>
  <c r="N266" i="4"/>
  <c r="N256" i="4"/>
  <c r="X256" i="4"/>
  <c r="X266" i="4" s="1"/>
  <c r="X265" i="4"/>
  <c r="X251" i="4"/>
  <c r="U167" i="4"/>
  <c r="U177" i="4" s="1"/>
  <c r="U162" i="4"/>
  <c r="U176" i="4" s="1"/>
  <c r="U175" i="4"/>
  <c r="U157" i="4"/>
  <c r="J157" i="4"/>
  <c r="J175" i="4" s="1"/>
  <c r="K331" i="4"/>
  <c r="K334" i="4" s="1"/>
  <c r="K352" i="4" s="1"/>
  <c r="U346" i="4"/>
  <c r="U349" i="4" s="1"/>
  <c r="U355" i="4" s="1"/>
  <c r="L341" i="4"/>
  <c r="K341" i="4"/>
  <c r="M346" i="4"/>
  <c r="M349" i="4" s="1"/>
  <c r="M355" i="4" s="1"/>
  <c r="W346" i="4"/>
  <c r="W349" i="4" s="1"/>
  <c r="W355" i="4" s="1"/>
  <c r="M331" i="4"/>
  <c r="M334" i="4" s="1"/>
  <c r="M352" i="4" s="1"/>
  <c r="U331" i="4"/>
  <c r="U334" i="4" s="1"/>
  <c r="U352" i="4" s="1"/>
  <c r="Y336" i="4"/>
  <c r="Y339" i="4" s="1"/>
  <c r="Y353" i="4" s="1"/>
  <c r="O326" i="4"/>
  <c r="Z376" i="4"/>
  <c r="Z348" i="4" s="1"/>
  <c r="Z369" i="4"/>
  <c r="Z347" i="4" s="1"/>
  <c r="Z362" i="4"/>
  <c r="O348" i="4"/>
  <c r="O369" i="4"/>
  <c r="O347" i="4" s="1"/>
  <c r="O362" i="4"/>
  <c r="O382" i="4" s="1"/>
  <c r="O388" i="4" s="1"/>
  <c r="V336" i="4"/>
  <c r="V339" i="4" s="1"/>
  <c r="V353" i="4" s="1"/>
  <c r="W336" i="4"/>
  <c r="Y341" i="4"/>
  <c r="J341" i="4"/>
  <c r="J344" i="4" s="1"/>
  <c r="J354" i="4" s="1"/>
  <c r="Z374" i="4"/>
  <c r="Z338" i="4" s="1"/>
  <c r="Z367" i="4"/>
  <c r="Z337" i="4" s="1"/>
  <c r="Z360" i="4"/>
  <c r="O374" i="4"/>
  <c r="O338" i="4" s="1"/>
  <c r="O367" i="4"/>
  <c r="O337" i="4" s="1"/>
  <c r="O360" i="4"/>
  <c r="V331" i="4"/>
  <c r="J346" i="4"/>
  <c r="J349" i="4" s="1"/>
  <c r="J355" i="4" s="1"/>
  <c r="X336" i="4"/>
  <c r="X339" i="4" s="1"/>
  <c r="X353" i="4" s="1"/>
  <c r="V341" i="4"/>
  <c r="V344" i="4" s="1"/>
  <c r="V354" i="4" s="1"/>
  <c r="L346" i="4"/>
  <c r="N331" i="4"/>
  <c r="W331" i="4"/>
  <c r="X341" i="4"/>
  <c r="X344" i="4" s="1"/>
  <c r="X354" i="4" s="1"/>
  <c r="O325" i="4"/>
  <c r="O375" i="4"/>
  <c r="O343" i="4" s="1"/>
  <c r="O368" i="4"/>
  <c r="O342" i="4" s="1"/>
  <c r="O361" i="4"/>
  <c r="Z375" i="4"/>
  <c r="Z343" i="4" s="1"/>
  <c r="Z368" i="4"/>
  <c r="Z342" i="4" s="1"/>
  <c r="Z361" i="4"/>
  <c r="Z381" i="4" s="1"/>
  <c r="U336" i="4"/>
  <c r="M341" i="4"/>
  <c r="V346" i="4"/>
  <c r="V349" i="4" s="1"/>
  <c r="V355" i="4" s="1"/>
  <c r="U341" i="4"/>
  <c r="U344" i="4" s="1"/>
  <c r="U354" i="4" s="1"/>
  <c r="Z323" i="4"/>
  <c r="O333" i="4"/>
  <c r="O366" i="4"/>
  <c r="O332" i="4" s="1"/>
  <c r="O359" i="4"/>
  <c r="O379" i="4" s="1"/>
  <c r="O385" i="4" s="1"/>
  <c r="Z373" i="4"/>
  <c r="Z333" i="4" s="1"/>
  <c r="Z366" i="4"/>
  <c r="Z332" i="4" s="1"/>
  <c r="Z359" i="4"/>
  <c r="Z379" i="4" s="1"/>
  <c r="K336" i="4"/>
  <c r="K339" i="4" s="1"/>
  <c r="K353" i="4" s="1"/>
  <c r="N346" i="4"/>
  <c r="N349" i="4" s="1"/>
  <c r="N355" i="4" s="1"/>
  <c r="L336" i="4"/>
  <c r="L339" i="4" s="1"/>
  <c r="L353" i="4" s="1"/>
  <c r="X346" i="4"/>
  <c r="L331" i="4"/>
  <c r="N341" i="4"/>
  <c r="N344" i="4" s="1"/>
  <c r="N354" i="4" s="1"/>
  <c r="X331" i="4"/>
  <c r="X334" i="4" s="1"/>
  <c r="X352" i="4" s="1"/>
  <c r="J331" i="4"/>
  <c r="J334" i="4" s="1"/>
  <c r="J352" i="4" s="1"/>
  <c r="W341" i="4"/>
  <c r="W344" i="4" s="1"/>
  <c r="W354" i="4" s="1"/>
  <c r="M336" i="4"/>
  <c r="Y331" i="4"/>
  <c r="Y334" i="4" s="1"/>
  <c r="Y352" i="4" s="1"/>
  <c r="N336" i="4"/>
  <c r="J336" i="4"/>
  <c r="Y346" i="4"/>
  <c r="Y349" i="4" s="1"/>
  <c r="Y355" i="4" s="1"/>
  <c r="K346" i="4"/>
  <c r="K349" i="4" s="1"/>
  <c r="K355" i="4" s="1"/>
  <c r="Z326" i="4"/>
  <c r="Z325" i="4"/>
  <c r="Z324" i="4"/>
  <c r="O324" i="4"/>
  <c r="O323" i="4"/>
  <c r="Z385" i="4" l="1"/>
  <c r="O381" i="4"/>
  <c r="O387" i="4" s="1"/>
  <c r="Z382" i="4"/>
  <c r="Z388" i="4" s="1"/>
  <c r="O380" i="4"/>
  <c r="O386" i="4" s="1"/>
  <c r="Z387" i="4"/>
  <c r="Z380" i="4"/>
  <c r="Z386" i="4" s="1"/>
  <c r="Y344" i="4"/>
  <c r="Y354" i="4" s="1"/>
  <c r="U339" i="4"/>
  <c r="U353" i="4" s="1"/>
  <c r="W339" i="4"/>
  <c r="W353" i="4" s="1"/>
  <c r="X349" i="4"/>
  <c r="X355" i="4" s="1"/>
  <c r="N334" i="4"/>
  <c r="N352" i="4" s="1"/>
  <c r="M344" i="4"/>
  <c r="M354" i="4" s="1"/>
  <c r="V352" i="4"/>
  <c r="V334" i="4"/>
  <c r="L344" i="4"/>
  <c r="L354" i="4" s="1"/>
  <c r="J339" i="4"/>
  <c r="J353" i="4" s="1"/>
  <c r="L334" i="4"/>
  <c r="L352" i="4" s="1"/>
  <c r="W334" i="4"/>
  <c r="W352" i="4" s="1"/>
  <c r="N339" i="4"/>
  <c r="N353" i="4" s="1"/>
  <c r="L349" i="4"/>
  <c r="L355" i="4" s="1"/>
  <c r="M339" i="4"/>
  <c r="M353" i="4" s="1"/>
  <c r="K344" i="4"/>
  <c r="K354" i="4" s="1"/>
  <c r="Z341" i="4"/>
  <c r="Z344" i="4" s="1"/>
  <c r="Z354" i="4" s="1"/>
  <c r="Z346" i="4"/>
  <c r="Z349" i="4" s="1"/>
  <c r="Z355" i="4" s="1"/>
  <c r="Z331" i="4"/>
  <c r="Z334" i="4" s="1"/>
  <c r="Z352" i="4" s="1"/>
  <c r="O336" i="4"/>
  <c r="O339" i="4" s="1"/>
  <c r="O353" i="4" s="1"/>
  <c r="Z336" i="4"/>
  <c r="Z339" i="4" s="1"/>
  <c r="Z353" i="4" s="1"/>
  <c r="O341" i="4"/>
  <c r="O344" i="4" s="1"/>
  <c r="O354" i="4" s="1"/>
  <c r="O331" i="4"/>
  <c r="O346" i="4"/>
  <c r="O349" i="4" l="1"/>
  <c r="O355" i="4" s="1"/>
  <c r="O334" i="4"/>
  <c r="O352" i="4" s="1"/>
</calcChain>
</file>

<file path=xl/sharedStrings.xml><?xml version="1.0" encoding="utf-8"?>
<sst xmlns="http://schemas.openxmlformats.org/spreadsheetml/2006/main" count="337" uniqueCount="49">
  <si>
    <t>17 jaar en jonger</t>
  </si>
  <si>
    <t>18 jaar</t>
  </si>
  <si>
    <t>19 jaar</t>
  </si>
  <si>
    <t>20 jaar</t>
  </si>
  <si>
    <t>1-6-2021</t>
  </si>
  <si>
    <t>1,5%</t>
  </si>
  <si>
    <t>punten ORBA</t>
  </si>
  <si>
    <t>tot 40</t>
  </si>
  <si>
    <t>40-60</t>
  </si>
  <si>
    <t>60-80</t>
  </si>
  <si>
    <t>80-100</t>
  </si>
  <si>
    <t>100-115</t>
  </si>
  <si>
    <t>115-135</t>
  </si>
  <si>
    <t>135-140</t>
  </si>
  <si>
    <t>minimum-salarisniveau</t>
  </si>
  <si>
    <t>Rayonleider 1</t>
  </si>
  <si>
    <t>Rayonleider 2</t>
  </si>
  <si>
    <t>ORBA</t>
  </si>
  <si>
    <t>vakantieopbouw</t>
  </si>
  <si>
    <t>handmatige invoer</t>
  </si>
  <si>
    <t>21 jaar en ouder</t>
  </si>
  <si>
    <t>De uurlonen in de tabellen zijn bruto uurlonen uit de cao per 01-06-2021</t>
  </si>
  <si>
    <t>De uurlonen in de tabellen zijn bruto uurlonen uit de cao per 01-07-2020</t>
  </si>
  <si>
    <t>Cao schoonmaak loontabel op basis van werkervaring</t>
  </si>
  <si>
    <t>CAO verhoging</t>
  </si>
  <si>
    <t>Vastgezette bedragen als basis voor de jeugdlonen (CAO 0)</t>
  </si>
  <si>
    <t>01-04-2022</t>
  </si>
  <si>
    <t>01-04-2023</t>
  </si>
  <si>
    <t>20 jaar en ouder</t>
  </si>
  <si>
    <t>Basisuurloon cao per 01-01-2022 (geen verhoging)</t>
  </si>
  <si>
    <t xml:space="preserve">Basisuurloon / dienstjaren </t>
  </si>
  <si>
    <t>Basisuurloon / leeftijd</t>
  </si>
  <si>
    <t>vakantiekracht / studenten / scholieren</t>
  </si>
  <si>
    <t>Basisuurloon cao per</t>
  </si>
  <si>
    <t>01-04-2024</t>
  </si>
  <si>
    <t>basisloon</t>
  </si>
  <si>
    <t>totaal obv splitsing</t>
  </si>
  <si>
    <t>verschil all-in loon en totaal splitsing</t>
  </si>
  <si>
    <t>vakantietoeslag</t>
  </si>
  <si>
    <t>All-in loon</t>
  </si>
  <si>
    <t>Vakantieopbouw</t>
  </si>
  <si>
    <t>Vakantietoeslag</t>
  </si>
  <si>
    <t>Basisloon</t>
  </si>
  <si>
    <t>vakantietoeslag (over basisloon en vakantieopbouw)</t>
  </si>
  <si>
    <t>vakantiekracht / studenten / scholieren 
hotelschoonmaak</t>
  </si>
  <si>
    <t>Uitgangspunten</t>
  </si>
  <si>
    <t>CAO verhoging over het basisuurloon/dienstjaren</t>
  </si>
  <si>
    <t>Basis voor jeugdlonen is het vastgezette basisuurloon/dienstjaren afgerond op 2 decimalen</t>
  </si>
  <si>
    <t xml:space="preserve">Bij de berekening van het all-in loon kan een afwijking van 0,01 ontstaan op de gesplitste onderdelen door afrondingen. Het totaal all-in loon is leidend, de afronding is gecorrigeerd op de vakantieopbouw.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</si>
</sst>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rgb="FFFF0000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color theme="1"/>
      <name val="Verdana"/>
      <family val="2"/>
    </font>
    <font>
      <sz val="8"/>
      <name val="Arial"/>
      <family val="2"/>
    </font>
    <font>
      <sz val="8"/>
      <color rgb="FF0070C0"/>
      <name val="Verdana"/>
      <family val="2"/>
    </font>
    <font>
      <sz val="8"/>
      <color rgb="FF00B050"/>
      <name val="Verdana"/>
      <family val="2"/>
    </font>
    <font>
      <sz val="8"/>
      <color rgb="FFFF99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7" fillId="0" borderId="0" xfId="0" applyNumberFormat="1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2" fontId="5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2" borderId="0" xfId="0" applyFont="1" applyFill="1"/>
    <xf numFmtId="2" fontId="2" fillId="0" borderId="0" xfId="0" applyNumberFormat="1" applyFont="1" applyAlignment="1">
      <alignment horizontal="right"/>
    </xf>
    <xf numFmtId="2" fontId="2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9" fontId="2" fillId="0" borderId="0" xfId="0" applyNumberFormat="1" applyFont="1" applyFill="1"/>
    <xf numFmtId="0" fontId="3" fillId="0" borderId="0" xfId="0" applyFont="1" applyFill="1" applyAlignment="1">
      <alignment horizontal="right"/>
    </xf>
    <xf numFmtId="43" fontId="2" fillId="0" borderId="0" xfId="1" applyNumberFormat="1" applyFont="1" applyFill="1" applyAlignment="1">
      <alignment horizontal="right"/>
    </xf>
    <xf numFmtId="43" fontId="2" fillId="0" borderId="0" xfId="1" applyNumberFormat="1" applyFont="1" applyFill="1"/>
    <xf numFmtId="43" fontId="2" fillId="0" borderId="0" xfId="0" applyNumberFormat="1" applyFont="1" applyFill="1" applyAlignment="1">
      <alignment horizontal="right"/>
    </xf>
    <xf numFmtId="43" fontId="2" fillId="2" borderId="0" xfId="1" applyFont="1" applyFill="1"/>
    <xf numFmtId="0" fontId="3" fillId="0" borderId="0" xfId="0" applyFont="1" applyFill="1" applyAlignment="1">
      <alignment horizontal="left"/>
    </xf>
    <xf numFmtId="164" fontId="2" fillId="0" borderId="0" xfId="0" applyNumberFormat="1" applyFont="1" applyFill="1"/>
    <xf numFmtId="0" fontId="8" fillId="0" borderId="1" xfId="0" applyFont="1" applyBorder="1" applyAlignment="1"/>
    <xf numFmtId="49" fontId="8" fillId="0" borderId="1" xfId="0" applyNumberFormat="1" applyFont="1" applyBorder="1" applyAlignment="1"/>
    <xf numFmtId="49" fontId="3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0" fontId="3" fillId="2" borderId="0" xfId="2" applyNumberFormat="1" applyFont="1" applyFill="1" applyAlignment="1" applyProtection="1">
      <alignment horizontal="center"/>
      <protection locked="0"/>
    </xf>
    <xf numFmtId="2" fontId="10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2" fontId="12" fillId="0" borderId="2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43" fontId="2" fillId="0" borderId="0" xfId="1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 wrapText="1"/>
    </xf>
    <xf numFmtId="0" fontId="8" fillId="0" borderId="1" xfId="0" applyFont="1" applyBorder="1" applyAlignment="1">
      <alignment horizontal="left"/>
    </xf>
    <xf numFmtId="2" fontId="3" fillId="0" borderId="0" xfId="0" applyNumberFormat="1" applyFont="1" applyFill="1"/>
  </cellXfs>
  <cellStyles count="3">
    <cellStyle name="Komma" xfId="1" builtinId="3"/>
    <cellStyle name="Procent" xfId="2" builtinId="5"/>
    <cellStyle name="Standaard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2AE79-EA56-4EC6-9830-F787EA2F966B}">
  <sheetPr>
    <pageSetUpPr fitToPage="1"/>
  </sheetPr>
  <dimension ref="A1:Z394"/>
  <sheetViews>
    <sheetView tabSelected="1" topLeftCell="A28" zoomScale="90" zoomScaleNormal="90" zoomScaleSheetLayoutView="100" workbookViewId="0">
      <selection activeCell="F130" sqref="F130"/>
    </sheetView>
  </sheetViews>
  <sheetFormatPr defaultRowHeight="10.199999999999999" outlineLevelRow="1" x14ac:dyDescent="0.2"/>
  <cols>
    <col min="1" max="1" width="17.69921875" style="1" customWidth="1"/>
    <col min="2" max="8" width="6.69921875" style="1" customWidth="1"/>
    <col min="9" max="9" width="12.5" style="1" bestFit="1" customWidth="1"/>
    <col min="10" max="19" width="6.69921875" style="1" customWidth="1"/>
    <col min="20" max="20" width="12.5" style="1" bestFit="1" customWidth="1"/>
    <col min="21" max="26" width="6.69921875" style="1" customWidth="1"/>
    <col min="27" max="30" width="8.796875" style="1"/>
    <col min="31" max="31" width="6.59765625" style="1" customWidth="1"/>
    <col min="32" max="16384" width="8.796875" style="1"/>
  </cols>
  <sheetData>
    <row r="1" spans="1:23" hidden="1" outlineLevel="1" x14ac:dyDescent="0.2">
      <c r="A1" s="12" t="s">
        <v>19</v>
      </c>
      <c r="C1" s="3"/>
      <c r="D1" s="3"/>
      <c r="E1" s="3"/>
      <c r="F1" s="3"/>
      <c r="G1" s="3"/>
      <c r="H1" s="3"/>
      <c r="I1" s="3"/>
    </row>
    <row r="2" spans="1:23" hidden="1" outlineLevel="1" x14ac:dyDescent="0.2">
      <c r="C2" s="3"/>
      <c r="D2" s="3"/>
      <c r="E2" s="3"/>
      <c r="F2" s="3"/>
      <c r="G2" s="3"/>
      <c r="H2" s="3"/>
      <c r="I2" s="3"/>
    </row>
    <row r="3" spans="1:23" ht="16.8" hidden="1" outlineLevel="1" thickBot="1" x14ac:dyDescent="0.35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idden="1" outlineLevel="1" x14ac:dyDescent="0.2">
      <c r="C4" s="3"/>
      <c r="D4" s="3"/>
      <c r="E4" s="3"/>
      <c r="F4" s="3"/>
      <c r="G4" s="3"/>
      <c r="H4" s="3"/>
      <c r="I4" s="3"/>
    </row>
    <row r="5" spans="1:23" hidden="1" outlineLevel="1" x14ac:dyDescent="0.2">
      <c r="A5" s="16" t="s">
        <v>23</v>
      </c>
      <c r="C5" s="3"/>
      <c r="D5" s="3"/>
      <c r="E5" s="3"/>
      <c r="F5" s="3"/>
      <c r="G5" s="3"/>
      <c r="H5" s="3"/>
      <c r="I5" s="3"/>
    </row>
    <row r="6" spans="1:23" hidden="1" outlineLevel="1" x14ac:dyDescent="0.2">
      <c r="A6" s="17">
        <v>0</v>
      </c>
      <c r="C6" s="14">
        <v>11.27</v>
      </c>
      <c r="D6" s="14">
        <v>11.82</v>
      </c>
      <c r="E6" s="14">
        <v>12.39</v>
      </c>
      <c r="F6" s="14">
        <v>13.03</v>
      </c>
      <c r="G6" s="14">
        <v>13.52</v>
      </c>
      <c r="H6" s="14">
        <v>14.2</v>
      </c>
      <c r="I6" s="3"/>
    </row>
    <row r="7" spans="1:23" hidden="1" outlineLevel="1" x14ac:dyDescent="0.2">
      <c r="A7" s="17">
        <v>1</v>
      </c>
      <c r="C7" s="14">
        <v>11.67</v>
      </c>
      <c r="D7" s="14">
        <v>12.26</v>
      </c>
      <c r="E7" s="14">
        <v>12.82</v>
      </c>
      <c r="F7" s="14">
        <v>13.47</v>
      </c>
      <c r="G7" s="14">
        <v>13.99</v>
      </c>
      <c r="H7" s="14">
        <v>14.7</v>
      </c>
      <c r="I7" s="3"/>
    </row>
    <row r="8" spans="1:23" hidden="1" outlineLevel="1" x14ac:dyDescent="0.2">
      <c r="A8" s="17">
        <v>2</v>
      </c>
      <c r="C8" s="14">
        <v>12.1</v>
      </c>
      <c r="D8" s="14">
        <v>12.69</v>
      </c>
      <c r="E8" s="14">
        <v>13.29</v>
      </c>
      <c r="F8" s="14">
        <v>13.94</v>
      </c>
      <c r="G8" s="14">
        <v>14.47</v>
      </c>
      <c r="H8" s="14">
        <v>15.21</v>
      </c>
      <c r="I8" s="3"/>
    </row>
    <row r="9" spans="1:23" hidden="1" outlineLevel="1" x14ac:dyDescent="0.2">
      <c r="A9" s="17">
        <v>3</v>
      </c>
      <c r="C9" s="14">
        <v>12.47</v>
      </c>
      <c r="D9" s="14">
        <v>13.11</v>
      </c>
      <c r="E9" s="14">
        <v>13.71</v>
      </c>
      <c r="F9" s="14">
        <v>14.4</v>
      </c>
      <c r="G9" s="14">
        <v>14.96</v>
      </c>
      <c r="H9" s="14">
        <v>15.71</v>
      </c>
      <c r="I9" s="3"/>
    </row>
    <row r="10" spans="1:23" hidden="1" outlineLevel="1" x14ac:dyDescent="0.2">
      <c r="A10" s="17">
        <v>4</v>
      </c>
      <c r="C10" s="14">
        <v>12.86</v>
      </c>
      <c r="D10" s="14">
        <v>13.52</v>
      </c>
      <c r="E10" s="14">
        <v>14.17</v>
      </c>
      <c r="F10" s="14">
        <v>14.85</v>
      </c>
      <c r="G10" s="14">
        <v>15.43</v>
      </c>
      <c r="H10" s="14">
        <v>16.22</v>
      </c>
      <c r="I10" s="3"/>
    </row>
    <row r="11" spans="1:23" hidden="1" outlineLevel="1" x14ac:dyDescent="0.2"/>
    <row r="12" spans="1:23" hidden="1" outlineLevel="1" x14ac:dyDescent="0.2">
      <c r="A12" s="1" t="s">
        <v>17</v>
      </c>
      <c r="C12" s="14">
        <v>11.48</v>
      </c>
      <c r="D12" s="14">
        <v>11.95</v>
      </c>
      <c r="E12" s="14">
        <v>12.48</v>
      </c>
      <c r="F12" s="14">
        <v>13.22</v>
      </c>
      <c r="G12" s="14">
        <v>14.03</v>
      </c>
      <c r="H12" s="14">
        <v>15</v>
      </c>
      <c r="I12" s="14">
        <v>16.04</v>
      </c>
    </row>
    <row r="13" spans="1:23" hidden="1" outlineLevel="1" x14ac:dyDescent="0.2">
      <c r="C13" s="7"/>
      <c r="D13" s="7"/>
      <c r="E13" s="7"/>
      <c r="F13" s="7"/>
      <c r="G13" s="7"/>
      <c r="H13" s="7"/>
      <c r="I13" s="7"/>
    </row>
    <row r="14" spans="1:23" hidden="1" outlineLevel="1" x14ac:dyDescent="0.2">
      <c r="A14" s="1" t="s">
        <v>15</v>
      </c>
      <c r="C14" s="24">
        <v>16.100000000000001</v>
      </c>
      <c r="D14" s="7"/>
      <c r="E14" s="7"/>
      <c r="F14" s="7"/>
      <c r="G14" s="7"/>
      <c r="H14" s="7"/>
      <c r="I14" s="7"/>
    </row>
    <row r="15" spans="1:23" hidden="1" outlineLevel="1" x14ac:dyDescent="0.2">
      <c r="A15" s="1" t="s">
        <v>16</v>
      </c>
      <c r="C15" s="24">
        <v>16.739999999999998</v>
      </c>
      <c r="D15" s="7"/>
      <c r="E15" s="7"/>
      <c r="F15" s="7"/>
      <c r="G15" s="7"/>
      <c r="H15" s="7"/>
      <c r="I15" s="7"/>
    </row>
    <row r="16" spans="1:23" hidden="1" outlineLevel="1" x14ac:dyDescent="0.2">
      <c r="A16" s="2"/>
      <c r="C16" s="7"/>
      <c r="D16" s="7"/>
      <c r="E16" s="7"/>
      <c r="F16" s="7"/>
      <c r="G16" s="7"/>
      <c r="H16" s="7"/>
      <c r="I16" s="7"/>
    </row>
    <row r="17" spans="1:24" ht="16.8" hidden="1" outlineLevel="1" thickBot="1" x14ac:dyDescent="0.35">
      <c r="A17" s="46" t="s">
        <v>24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4" hidden="1" outlineLevel="1" x14ac:dyDescent="0.2">
      <c r="A18" s="2"/>
      <c r="D18" s="10"/>
      <c r="E18" s="10"/>
      <c r="F18" s="10"/>
      <c r="G18" s="10"/>
      <c r="H18" s="10"/>
      <c r="I18" s="10"/>
    </row>
    <row r="19" spans="1:24" hidden="1" outlineLevel="1" x14ac:dyDescent="0.2">
      <c r="A19" s="15" t="s">
        <v>4</v>
      </c>
      <c r="C19" s="15" t="s">
        <v>5</v>
      </c>
      <c r="D19" s="10"/>
      <c r="E19" s="10"/>
      <c r="F19" s="10"/>
      <c r="G19" s="10"/>
      <c r="H19" s="10"/>
      <c r="I19" s="10"/>
    </row>
    <row r="20" spans="1:24" ht="10.8" hidden="1" customHeight="1" outlineLevel="1" x14ac:dyDescent="0.2">
      <c r="A20" s="2"/>
      <c r="D20" s="10"/>
      <c r="E20" s="10"/>
      <c r="F20" s="10"/>
      <c r="G20" s="10"/>
      <c r="H20" s="10"/>
      <c r="I20" s="10"/>
    </row>
    <row r="21" spans="1:24" ht="16.8" hidden="1" outlineLevel="1" thickBot="1" x14ac:dyDescent="0.35">
      <c r="A21" s="46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4" ht="16.8" collapsed="1" thickBot="1" x14ac:dyDescent="0.35">
      <c r="A22" s="46" t="s">
        <v>29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4" ht="10.8" customHeight="1" x14ac:dyDescent="0.2">
      <c r="A23" s="2"/>
      <c r="D23" s="10"/>
      <c r="E23" s="10"/>
      <c r="F23" s="10"/>
      <c r="G23" s="10"/>
      <c r="H23" s="10"/>
      <c r="I23" s="10"/>
    </row>
    <row r="24" spans="1:24" x14ac:dyDescent="0.2">
      <c r="A24" s="16" t="s">
        <v>30</v>
      </c>
      <c r="C24" s="13"/>
      <c r="D24" s="13"/>
      <c r="E24" s="13"/>
      <c r="F24" s="13"/>
      <c r="G24" s="13"/>
      <c r="H24" s="13"/>
      <c r="I24" s="13"/>
    </row>
    <row r="25" spans="1:24" s="7" customFormat="1" x14ac:dyDescent="0.2">
      <c r="A25" s="17">
        <v>0</v>
      </c>
      <c r="C25" s="18">
        <f t="shared" ref="C25:H29" si="0">C6+(C6*$C$19)</f>
        <v>11.43905</v>
      </c>
      <c r="D25" s="18">
        <f t="shared" si="0"/>
        <v>11.997300000000001</v>
      </c>
      <c r="E25" s="18">
        <f t="shared" si="0"/>
        <v>12.575850000000001</v>
      </c>
      <c r="F25" s="18">
        <f t="shared" si="0"/>
        <v>13.225449999999999</v>
      </c>
      <c r="G25" s="18">
        <f t="shared" si="0"/>
        <v>13.722799999999999</v>
      </c>
      <c r="H25" s="18">
        <f t="shared" si="0"/>
        <v>14.412999999999998</v>
      </c>
      <c r="I25" s="18"/>
    </row>
    <row r="26" spans="1:24" s="7" customFormat="1" x14ac:dyDescent="0.2">
      <c r="A26" s="17">
        <v>1</v>
      </c>
      <c r="C26" s="18">
        <f t="shared" si="0"/>
        <v>11.845050000000001</v>
      </c>
      <c r="D26" s="18">
        <f t="shared" si="0"/>
        <v>12.443899999999999</v>
      </c>
      <c r="E26" s="18">
        <f t="shared" si="0"/>
        <v>13.0123</v>
      </c>
      <c r="F26" s="18">
        <f t="shared" si="0"/>
        <v>13.67205</v>
      </c>
      <c r="G26" s="18">
        <f t="shared" si="0"/>
        <v>14.19985</v>
      </c>
      <c r="H26" s="18">
        <f t="shared" si="0"/>
        <v>14.920499999999999</v>
      </c>
      <c r="I26" s="18"/>
    </row>
    <row r="27" spans="1:24" s="7" customFormat="1" x14ac:dyDescent="0.2">
      <c r="A27" s="17">
        <v>2</v>
      </c>
      <c r="C27" s="18">
        <f t="shared" si="0"/>
        <v>12.281499999999999</v>
      </c>
      <c r="D27" s="18">
        <f t="shared" si="0"/>
        <v>12.88035</v>
      </c>
      <c r="E27" s="18">
        <f t="shared" si="0"/>
        <v>13.48935</v>
      </c>
      <c r="F27" s="18">
        <f t="shared" si="0"/>
        <v>14.149099999999999</v>
      </c>
      <c r="G27" s="18">
        <f t="shared" si="0"/>
        <v>14.687050000000001</v>
      </c>
      <c r="H27" s="18">
        <f t="shared" si="0"/>
        <v>15.43815</v>
      </c>
      <c r="I27" s="18"/>
    </row>
    <row r="28" spans="1:24" s="7" customFormat="1" x14ac:dyDescent="0.2">
      <c r="A28" s="17">
        <v>3</v>
      </c>
      <c r="C28" s="18">
        <f t="shared" si="0"/>
        <v>12.65705</v>
      </c>
      <c r="D28" s="18">
        <f t="shared" si="0"/>
        <v>13.306649999999999</v>
      </c>
      <c r="E28" s="18">
        <f t="shared" si="0"/>
        <v>13.915650000000001</v>
      </c>
      <c r="F28" s="18">
        <f t="shared" si="0"/>
        <v>14.616</v>
      </c>
      <c r="G28" s="18">
        <f t="shared" si="0"/>
        <v>15.1844</v>
      </c>
      <c r="H28" s="18">
        <f t="shared" si="0"/>
        <v>15.945650000000001</v>
      </c>
      <c r="I28" s="18"/>
    </row>
    <row r="29" spans="1:24" s="7" customFormat="1" x14ac:dyDescent="0.2">
      <c r="A29" s="17">
        <v>4</v>
      </c>
      <c r="C29" s="18">
        <f t="shared" si="0"/>
        <v>13.052899999999999</v>
      </c>
      <c r="D29" s="18">
        <f t="shared" si="0"/>
        <v>13.722799999999999</v>
      </c>
      <c r="E29" s="18">
        <f t="shared" si="0"/>
        <v>14.38255</v>
      </c>
      <c r="F29" s="18">
        <f t="shared" si="0"/>
        <v>15.072749999999999</v>
      </c>
      <c r="G29" s="18">
        <f t="shared" si="0"/>
        <v>15.66145</v>
      </c>
      <c r="H29" s="18">
        <f t="shared" si="0"/>
        <v>16.4633</v>
      </c>
      <c r="I29" s="18"/>
    </row>
    <row r="30" spans="1:24" s="7" customFormat="1" x14ac:dyDescent="0.2">
      <c r="A30" s="11"/>
      <c r="C30" s="10"/>
      <c r="D30" s="10"/>
      <c r="E30" s="10"/>
      <c r="F30" s="10"/>
      <c r="G30" s="10"/>
      <c r="H30" s="10"/>
      <c r="I30" s="10"/>
    </row>
    <row r="31" spans="1:24" s="7" customFormat="1" x14ac:dyDescent="0.2">
      <c r="A31" s="25" t="s">
        <v>25</v>
      </c>
      <c r="J31" s="8"/>
    </row>
    <row r="32" spans="1:24" s="7" customFormat="1" x14ac:dyDescent="0.2">
      <c r="A32" s="11"/>
      <c r="C32" s="22">
        <f>ROUND(C25,2)</f>
        <v>11.44</v>
      </c>
      <c r="D32" s="22">
        <f t="shared" ref="D32:H32" si="1">ROUND(D25,2)</f>
        <v>12</v>
      </c>
      <c r="E32" s="22">
        <f t="shared" si="1"/>
        <v>12.58</v>
      </c>
      <c r="F32" s="22">
        <f t="shared" si="1"/>
        <v>13.23</v>
      </c>
      <c r="G32" s="22">
        <f t="shared" si="1"/>
        <v>13.72</v>
      </c>
      <c r="H32" s="22">
        <f t="shared" si="1"/>
        <v>14.41</v>
      </c>
      <c r="J32" s="8"/>
      <c r="K32" s="7" t="s">
        <v>18</v>
      </c>
      <c r="M32" s="26">
        <v>0.111</v>
      </c>
      <c r="V32" s="7" t="s">
        <v>18</v>
      </c>
      <c r="X32" s="26">
        <v>0.11600000000000001</v>
      </c>
    </row>
    <row r="33" spans="1:26" s="7" customFormat="1" x14ac:dyDescent="0.2">
      <c r="A33" s="11"/>
      <c r="D33" s="10"/>
      <c r="E33" s="10"/>
      <c r="F33" s="10"/>
      <c r="G33" s="10"/>
      <c r="H33" s="10"/>
      <c r="J33" s="8"/>
      <c r="K33" s="7" t="s">
        <v>38</v>
      </c>
      <c r="M33" s="19">
        <v>0.08</v>
      </c>
      <c r="N33" s="8"/>
      <c r="O33" s="8"/>
      <c r="P33" s="8"/>
      <c r="V33" s="7" t="s">
        <v>38</v>
      </c>
      <c r="X33" s="19">
        <v>0.08</v>
      </c>
    </row>
    <row r="34" spans="1:26" s="7" customFormat="1" x14ac:dyDescent="0.2">
      <c r="A34" s="11"/>
      <c r="D34" s="10"/>
      <c r="E34" s="10"/>
      <c r="F34" s="10"/>
      <c r="G34" s="10"/>
      <c r="H34" s="10"/>
      <c r="J34" s="8"/>
      <c r="M34" s="19"/>
      <c r="N34" s="8"/>
      <c r="O34" s="8"/>
      <c r="P34" s="8"/>
      <c r="X34" s="19"/>
    </row>
    <row r="35" spans="1:26" s="7" customFormat="1" ht="19.2" customHeight="1" x14ac:dyDescent="0.2">
      <c r="A35" s="16" t="s">
        <v>31</v>
      </c>
      <c r="E35" s="9"/>
      <c r="F35" s="9"/>
      <c r="G35" s="9"/>
      <c r="H35" s="9"/>
      <c r="I35" s="9"/>
      <c r="J35" s="44" t="s">
        <v>32</v>
      </c>
      <c r="K35" s="44"/>
      <c r="L35" s="44"/>
      <c r="M35" s="44"/>
      <c r="N35" s="44"/>
      <c r="O35" s="44"/>
      <c r="P35" s="36"/>
      <c r="U35" s="45" t="s">
        <v>44</v>
      </c>
      <c r="V35" s="42"/>
      <c r="W35" s="42"/>
      <c r="X35" s="42"/>
      <c r="Y35" s="42"/>
      <c r="Z35" s="42"/>
    </row>
    <row r="36" spans="1:26" s="7" customFormat="1" x14ac:dyDescent="0.2">
      <c r="A36" s="20"/>
      <c r="C36" s="20">
        <v>1</v>
      </c>
      <c r="D36" s="20">
        <v>2</v>
      </c>
      <c r="E36" s="20">
        <v>3</v>
      </c>
      <c r="F36" s="20">
        <v>4</v>
      </c>
      <c r="G36" s="20">
        <v>5</v>
      </c>
      <c r="H36" s="20">
        <v>6</v>
      </c>
      <c r="I36" s="20"/>
      <c r="J36" s="5">
        <v>1</v>
      </c>
      <c r="K36" s="5">
        <v>2</v>
      </c>
      <c r="L36" s="5">
        <v>3</v>
      </c>
      <c r="M36" s="5">
        <v>4</v>
      </c>
      <c r="N36" s="5">
        <v>5</v>
      </c>
      <c r="O36" s="5">
        <v>6</v>
      </c>
      <c r="P36" s="5"/>
      <c r="U36" s="5">
        <v>1</v>
      </c>
      <c r="V36" s="5">
        <v>2</v>
      </c>
      <c r="W36" s="5">
        <v>3</v>
      </c>
      <c r="X36" s="5">
        <v>4</v>
      </c>
      <c r="Y36" s="5">
        <v>5</v>
      </c>
      <c r="Z36" s="5">
        <v>6</v>
      </c>
    </row>
    <row r="37" spans="1:26" s="7" customFormat="1" x14ac:dyDescent="0.2">
      <c r="A37" s="17" t="s">
        <v>0</v>
      </c>
      <c r="B37" s="19">
        <v>0.45</v>
      </c>
      <c r="C37" s="18">
        <f>(+$C$32*$B37)</f>
        <v>5.1479999999999997</v>
      </c>
      <c r="D37" s="18">
        <f>+$D$32*$B37</f>
        <v>5.4</v>
      </c>
      <c r="E37" s="18">
        <f>+$E$32*$B37</f>
        <v>5.6610000000000005</v>
      </c>
      <c r="F37" s="18">
        <f>+$F$32*$B37</f>
        <v>5.9535</v>
      </c>
      <c r="G37" s="18">
        <f>+$G$32*$B37</f>
        <v>6.1740000000000004</v>
      </c>
      <c r="H37" s="18">
        <f>+$H$32*$B37</f>
        <v>6.4845000000000006</v>
      </c>
      <c r="I37" s="18"/>
      <c r="J37" s="4">
        <f t="shared" ref="J37:O40" si="2">C37+(((C37*$M$32)+C37)*$M$33)+(C37*$M$32)</f>
        <v>6.1769822400000001</v>
      </c>
      <c r="K37" s="4">
        <f t="shared" si="2"/>
        <v>6.4793520000000004</v>
      </c>
      <c r="L37" s="4">
        <f t="shared" si="2"/>
        <v>6.7925206800000009</v>
      </c>
      <c r="M37" s="4">
        <f t="shared" si="2"/>
        <v>7.1434855799999992</v>
      </c>
      <c r="N37" s="4">
        <f t="shared" si="2"/>
        <v>7.4080591200000008</v>
      </c>
      <c r="O37" s="4">
        <f t="shared" si="2"/>
        <v>7.780621860000001</v>
      </c>
      <c r="P37" s="4"/>
      <c r="U37" s="4">
        <f t="shared" ref="U37:Z40" si="3">C37+(((C37*$X$32)+C37)*$X$33)+(C37*$X$32)</f>
        <v>6.2047814399999996</v>
      </c>
      <c r="V37" s="4">
        <f t="shared" si="3"/>
        <v>6.5085120000000005</v>
      </c>
      <c r="W37" s="4">
        <f t="shared" si="3"/>
        <v>6.8230900800000009</v>
      </c>
      <c r="X37" s="4">
        <f t="shared" si="3"/>
        <v>7.1756344800000003</v>
      </c>
      <c r="Y37" s="4">
        <f t="shared" si="3"/>
        <v>7.4413987200000005</v>
      </c>
      <c r="Z37" s="4">
        <f t="shared" si="3"/>
        <v>7.8156381600000016</v>
      </c>
    </row>
    <row r="38" spans="1:26" s="7" customFormat="1" x14ac:dyDescent="0.2">
      <c r="A38" s="17" t="s">
        <v>1</v>
      </c>
      <c r="B38" s="19">
        <v>0.55000000000000004</v>
      </c>
      <c r="C38" s="18">
        <f t="shared" ref="C38:C40" si="4">(+$C$32*$B38)</f>
        <v>6.2919999999999998</v>
      </c>
      <c r="D38" s="18">
        <f t="shared" ref="D38:D40" si="5">+$D$32*$B38</f>
        <v>6.6000000000000005</v>
      </c>
      <c r="E38" s="18">
        <f t="shared" ref="E38:E40" si="6">+$E$32*$B38</f>
        <v>6.9190000000000005</v>
      </c>
      <c r="F38" s="18">
        <f t="shared" ref="F38:F40" si="7">+$F$32*$B38</f>
        <v>7.2765000000000004</v>
      </c>
      <c r="G38" s="18">
        <f t="shared" ref="G38:G40" si="8">+$G$32*$B38</f>
        <v>7.5460000000000012</v>
      </c>
      <c r="H38" s="18">
        <f t="shared" ref="H38:H40" si="9">+$H$32*$B38</f>
        <v>7.9255000000000004</v>
      </c>
      <c r="I38" s="18"/>
      <c r="J38" s="4">
        <f t="shared" si="2"/>
        <v>7.5496449600000002</v>
      </c>
      <c r="K38" s="4">
        <f t="shared" si="2"/>
        <v>7.9192080000000002</v>
      </c>
      <c r="L38" s="4">
        <f t="shared" si="2"/>
        <v>8.3019697200000007</v>
      </c>
      <c r="M38" s="4">
        <f t="shared" si="2"/>
        <v>8.7309268200000005</v>
      </c>
      <c r="N38" s="4">
        <f t="shared" si="2"/>
        <v>9.0542944800000029</v>
      </c>
      <c r="O38" s="4">
        <f t="shared" si="2"/>
        <v>9.5096489400000017</v>
      </c>
      <c r="P38" s="4"/>
      <c r="U38" s="4">
        <f t="shared" si="3"/>
        <v>7.5836217599999998</v>
      </c>
      <c r="V38" s="4">
        <f t="shared" si="3"/>
        <v>7.954848000000001</v>
      </c>
      <c r="W38" s="4">
        <f t="shared" si="3"/>
        <v>8.3393323200000005</v>
      </c>
      <c r="X38" s="4">
        <f t="shared" si="3"/>
        <v>8.7702199200000006</v>
      </c>
      <c r="Y38" s="4">
        <f t="shared" si="3"/>
        <v>9.0950428800000012</v>
      </c>
      <c r="Z38" s="4">
        <f t="shared" si="3"/>
        <v>9.5524466400000012</v>
      </c>
    </row>
    <row r="39" spans="1:26" s="7" customFormat="1" x14ac:dyDescent="0.2">
      <c r="A39" s="17" t="s">
        <v>2</v>
      </c>
      <c r="B39" s="19">
        <v>0.65</v>
      </c>
      <c r="C39" s="18">
        <f t="shared" si="4"/>
        <v>7.4359999999999999</v>
      </c>
      <c r="D39" s="18">
        <f t="shared" si="5"/>
        <v>7.8000000000000007</v>
      </c>
      <c r="E39" s="18">
        <f t="shared" si="6"/>
        <v>8.1769999999999996</v>
      </c>
      <c r="F39" s="18">
        <f t="shared" si="7"/>
        <v>8.5995000000000008</v>
      </c>
      <c r="G39" s="18">
        <f t="shared" si="8"/>
        <v>8.918000000000001</v>
      </c>
      <c r="H39" s="18">
        <f t="shared" si="9"/>
        <v>9.3665000000000003</v>
      </c>
      <c r="I39" s="18"/>
      <c r="J39" s="4">
        <f t="shared" si="2"/>
        <v>8.9223076799999994</v>
      </c>
      <c r="K39" s="4">
        <f t="shared" si="2"/>
        <v>9.359064</v>
      </c>
      <c r="L39" s="4">
        <f t="shared" si="2"/>
        <v>9.8114187600000005</v>
      </c>
      <c r="M39" s="4">
        <f t="shared" si="2"/>
        <v>10.318368060000001</v>
      </c>
      <c r="N39" s="4">
        <f t="shared" si="2"/>
        <v>10.700529840000002</v>
      </c>
      <c r="O39" s="4">
        <f t="shared" si="2"/>
        <v>11.23867602</v>
      </c>
      <c r="P39" s="4"/>
      <c r="U39" s="4">
        <f t="shared" si="3"/>
        <v>8.9624620799999999</v>
      </c>
      <c r="V39" s="4">
        <f t="shared" si="3"/>
        <v>9.4011840000000007</v>
      </c>
      <c r="W39" s="4">
        <f t="shared" si="3"/>
        <v>9.8555745599999991</v>
      </c>
      <c r="X39" s="4">
        <f t="shared" si="3"/>
        <v>10.364805360000002</v>
      </c>
      <c r="Y39" s="4">
        <f t="shared" si="3"/>
        <v>10.74868704</v>
      </c>
      <c r="Z39" s="4">
        <f t="shared" si="3"/>
        <v>11.28925512</v>
      </c>
    </row>
    <row r="40" spans="1:26" s="7" customFormat="1" x14ac:dyDescent="0.2">
      <c r="A40" s="17" t="s">
        <v>3</v>
      </c>
      <c r="B40" s="19">
        <v>0.75</v>
      </c>
      <c r="C40" s="18">
        <f t="shared" si="4"/>
        <v>8.58</v>
      </c>
      <c r="D40" s="18">
        <f t="shared" si="5"/>
        <v>9</v>
      </c>
      <c r="E40" s="18">
        <f t="shared" si="6"/>
        <v>9.4350000000000005</v>
      </c>
      <c r="F40" s="18">
        <f t="shared" si="7"/>
        <v>9.9224999999999994</v>
      </c>
      <c r="G40" s="18">
        <f t="shared" si="8"/>
        <v>10.290000000000001</v>
      </c>
      <c r="H40" s="18">
        <f t="shared" si="9"/>
        <v>10.807500000000001</v>
      </c>
      <c r="I40" s="18"/>
      <c r="J40" s="4">
        <f t="shared" si="2"/>
        <v>10.2949704</v>
      </c>
      <c r="K40" s="4">
        <f t="shared" si="2"/>
        <v>10.798920000000001</v>
      </c>
      <c r="L40" s="4">
        <f t="shared" si="2"/>
        <v>11.3208678</v>
      </c>
      <c r="M40" s="4">
        <f t="shared" si="2"/>
        <v>11.905809299999998</v>
      </c>
      <c r="N40" s="4">
        <f t="shared" si="2"/>
        <v>12.3467652</v>
      </c>
      <c r="O40" s="4">
        <f t="shared" si="2"/>
        <v>12.967703100000001</v>
      </c>
      <c r="P40" s="4"/>
      <c r="U40" s="4">
        <f t="shared" si="3"/>
        <v>10.3413024</v>
      </c>
      <c r="V40" s="4">
        <f t="shared" si="3"/>
        <v>10.847520000000001</v>
      </c>
      <c r="W40" s="4">
        <f t="shared" si="3"/>
        <v>11.3718168</v>
      </c>
      <c r="X40" s="4">
        <f t="shared" si="3"/>
        <v>11.9593908</v>
      </c>
      <c r="Y40" s="4">
        <f t="shared" si="3"/>
        <v>12.402331200000001</v>
      </c>
      <c r="Z40" s="4">
        <f t="shared" si="3"/>
        <v>13.026063600000001</v>
      </c>
    </row>
    <row r="41" spans="1:26" s="7" customFormat="1" x14ac:dyDescent="0.2">
      <c r="A41" s="17" t="s">
        <v>20</v>
      </c>
      <c r="B41" s="19"/>
      <c r="C41" s="18"/>
      <c r="D41" s="18"/>
      <c r="E41" s="18"/>
      <c r="F41" s="18"/>
      <c r="G41" s="18"/>
      <c r="H41" s="18"/>
      <c r="I41" s="18"/>
      <c r="J41" s="4">
        <f>C32+(((C25*$M$32)+C25)*$M$33)+(C25*$M$32)</f>
        <v>13.726437313999998</v>
      </c>
      <c r="K41" s="4">
        <f t="shared" ref="K41:O41" si="10">D32+(((D25*$M$32)+D25)*$M$33)+(D25*$M$32)</f>
        <v>14.398020323999999</v>
      </c>
      <c r="L41" s="4">
        <f t="shared" si="10"/>
        <v>15.093660898</v>
      </c>
      <c r="M41" s="4">
        <f t="shared" si="10"/>
        <v>15.873502946</v>
      </c>
      <c r="N41" s="4">
        <f t="shared" si="10"/>
        <v>16.462913264000001</v>
      </c>
      <c r="O41" s="4">
        <f t="shared" si="10"/>
        <v>17.290870439999999</v>
      </c>
      <c r="P41" s="4"/>
      <c r="U41" s="4">
        <f>C32+(((C25*$X$32)+C25)*$X$33)+(C25*$X$32)</f>
        <v>13.788208184</v>
      </c>
      <c r="V41" s="4">
        <f t="shared" ref="V41:Z41" si="11">D32+(((D25*$X$32)+D25)*$X$33)+(D25*$X$32)</f>
        <v>14.462805744000001</v>
      </c>
      <c r="W41" s="4">
        <f t="shared" si="11"/>
        <v>15.161570488000001</v>
      </c>
      <c r="X41" s="4">
        <f t="shared" si="11"/>
        <v>15.944920376000001</v>
      </c>
      <c r="Y41" s="4">
        <f t="shared" si="11"/>
        <v>16.537016384000001</v>
      </c>
      <c r="Z41" s="4">
        <f t="shared" si="11"/>
        <v>17.36870064</v>
      </c>
    </row>
    <row r="42" spans="1:26" s="7" customFormat="1" x14ac:dyDescent="0.2">
      <c r="A42" s="17"/>
      <c r="C42" s="18"/>
      <c r="D42" s="18"/>
      <c r="E42" s="18"/>
      <c r="F42" s="18"/>
      <c r="G42" s="18"/>
      <c r="H42" s="18"/>
      <c r="I42" s="17"/>
      <c r="J42" s="17"/>
      <c r="K42" s="17"/>
      <c r="L42" s="17"/>
      <c r="M42" s="17"/>
      <c r="N42" s="17"/>
      <c r="O42" s="17"/>
      <c r="P42" s="17"/>
      <c r="Q42" s="17"/>
    </row>
    <row r="43" spans="1:26" s="7" customFormat="1" x14ac:dyDescent="0.2">
      <c r="A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26" s="7" customFormat="1" x14ac:dyDescent="0.2">
      <c r="A44" s="17"/>
      <c r="C44" s="18"/>
      <c r="D44" s="18"/>
      <c r="E44" s="18"/>
      <c r="F44" s="18"/>
      <c r="G44" s="18"/>
      <c r="H44" s="18"/>
      <c r="I44" s="18"/>
      <c r="J44" s="5">
        <v>1</v>
      </c>
      <c r="K44" s="5">
        <v>2</v>
      </c>
      <c r="L44" s="5">
        <v>3</v>
      </c>
      <c r="M44" s="5">
        <v>4</v>
      </c>
      <c r="N44" s="5">
        <v>5</v>
      </c>
      <c r="O44" s="5">
        <v>6</v>
      </c>
      <c r="P44" s="5"/>
      <c r="Q44" s="18"/>
      <c r="R44" s="18"/>
      <c r="S44" s="18"/>
      <c r="T44" s="18"/>
      <c r="U44" s="5">
        <v>1</v>
      </c>
      <c r="V44" s="5">
        <v>2</v>
      </c>
      <c r="W44" s="5">
        <v>3</v>
      </c>
      <c r="X44" s="5">
        <v>4</v>
      </c>
      <c r="Y44" s="5">
        <v>5</v>
      </c>
      <c r="Z44" s="5">
        <v>6</v>
      </c>
    </row>
    <row r="45" spans="1:26" s="7" customFormat="1" x14ac:dyDescent="0.2">
      <c r="C45" s="18"/>
      <c r="D45" s="18"/>
      <c r="E45" s="18"/>
      <c r="F45" s="18"/>
      <c r="H45" s="18"/>
      <c r="Q45" s="18"/>
      <c r="S45" s="18"/>
    </row>
    <row r="46" spans="1:26" s="7" customFormat="1" x14ac:dyDescent="0.2">
      <c r="A46" s="17"/>
      <c r="C46" s="18"/>
      <c r="D46" s="18"/>
      <c r="E46" s="18"/>
      <c r="F46" s="18"/>
      <c r="G46" s="20" t="s">
        <v>0</v>
      </c>
      <c r="H46" s="18"/>
      <c r="I46" s="39" t="s">
        <v>42</v>
      </c>
      <c r="J46" s="32">
        <f>+J81</f>
        <v>5.1479999999999997</v>
      </c>
      <c r="K46" s="32">
        <f t="shared" ref="K46:O46" si="12">+K81</f>
        <v>5.4</v>
      </c>
      <c r="L46" s="32">
        <f t="shared" si="12"/>
        <v>5.6610000000000005</v>
      </c>
      <c r="M46" s="32">
        <f t="shared" si="12"/>
        <v>5.9535</v>
      </c>
      <c r="N46" s="32">
        <f t="shared" si="12"/>
        <v>6.1740000000000004</v>
      </c>
      <c r="O46" s="32">
        <f t="shared" si="12"/>
        <v>6.4845000000000006</v>
      </c>
      <c r="P46" s="32"/>
      <c r="Q46" s="18"/>
      <c r="R46" s="20" t="s">
        <v>0</v>
      </c>
      <c r="S46" s="18"/>
      <c r="T46" s="39" t="s">
        <v>42</v>
      </c>
      <c r="U46" s="32">
        <f>+U81</f>
        <v>5.1479999999999997</v>
      </c>
      <c r="V46" s="32">
        <f t="shared" ref="V46:Z46" si="13">+V81</f>
        <v>5.4</v>
      </c>
      <c r="W46" s="32">
        <f t="shared" si="13"/>
        <v>5.6610000000000005</v>
      </c>
      <c r="X46" s="32">
        <f t="shared" si="13"/>
        <v>5.9535</v>
      </c>
      <c r="Y46" s="32">
        <f t="shared" si="13"/>
        <v>6.1740000000000004</v>
      </c>
      <c r="Z46" s="32">
        <f t="shared" si="13"/>
        <v>6.4845000000000006</v>
      </c>
    </row>
    <row r="47" spans="1:26" s="7" customFormat="1" x14ac:dyDescent="0.2">
      <c r="A47" s="17"/>
      <c r="C47" s="18"/>
      <c r="D47" s="18"/>
      <c r="E47" s="18"/>
      <c r="F47" s="18"/>
      <c r="G47" s="34"/>
      <c r="H47" s="18"/>
      <c r="I47" s="33" t="s">
        <v>40</v>
      </c>
      <c r="J47" s="33">
        <f>+J89</f>
        <v>0.57142799999999994</v>
      </c>
      <c r="K47" s="33">
        <f t="shared" ref="K47:O47" si="14">+K89</f>
        <v>0.59940000000000004</v>
      </c>
      <c r="L47" s="33">
        <f t="shared" si="14"/>
        <v>0.62837100000000001</v>
      </c>
      <c r="M47" s="33">
        <f t="shared" si="14"/>
        <v>0.6608385</v>
      </c>
      <c r="N47" s="33">
        <f t="shared" si="14"/>
        <v>0.68531400000000009</v>
      </c>
      <c r="O47" s="33">
        <f t="shared" si="14"/>
        <v>0.71977950000000013</v>
      </c>
      <c r="P47" s="33"/>
      <c r="Q47" s="18"/>
      <c r="R47" s="34"/>
      <c r="S47" s="18"/>
      <c r="T47" s="33" t="s">
        <v>40</v>
      </c>
      <c r="U47" s="33">
        <f>+U89</f>
        <v>0.58716800000000002</v>
      </c>
      <c r="V47" s="33">
        <f t="shared" ref="V47:Z47" si="15">+V89</f>
        <v>0.62640000000000007</v>
      </c>
      <c r="W47" s="33">
        <f t="shared" si="15"/>
        <v>0.65667600000000004</v>
      </c>
      <c r="X47" s="33">
        <f t="shared" si="15"/>
        <v>0.69060600000000005</v>
      </c>
      <c r="Y47" s="33">
        <f t="shared" si="15"/>
        <v>0.71618400000000004</v>
      </c>
      <c r="Z47" s="33">
        <f t="shared" si="15"/>
        <v>0.75220200000000015</v>
      </c>
    </row>
    <row r="48" spans="1:26" s="7" customFormat="1" x14ac:dyDescent="0.2">
      <c r="A48" s="17"/>
      <c r="C48" s="18"/>
      <c r="D48" s="18"/>
      <c r="E48" s="18"/>
      <c r="F48" s="18"/>
      <c r="G48" s="34"/>
      <c r="H48" s="18"/>
      <c r="I48" s="35" t="s">
        <v>41</v>
      </c>
      <c r="J48" s="37">
        <f>+J97</f>
        <v>0.45755424</v>
      </c>
      <c r="K48" s="37">
        <f t="shared" ref="K48:O48" si="16">+K97</f>
        <v>0.47995200000000005</v>
      </c>
      <c r="L48" s="37">
        <f t="shared" si="16"/>
        <v>0.50314968000000004</v>
      </c>
      <c r="M48" s="37">
        <f t="shared" si="16"/>
        <v>0.52914707999999999</v>
      </c>
      <c r="N48" s="37">
        <f t="shared" si="16"/>
        <v>0.54874512000000009</v>
      </c>
      <c r="O48" s="37">
        <f t="shared" si="16"/>
        <v>0.57634236000000005</v>
      </c>
      <c r="P48" s="38"/>
      <c r="Q48" s="18"/>
      <c r="R48" s="34"/>
      <c r="S48" s="18"/>
      <c r="T48" s="35" t="s">
        <v>41</v>
      </c>
      <c r="U48" s="37">
        <f>+U97</f>
        <v>0.45961343999999998</v>
      </c>
      <c r="V48" s="37">
        <f t="shared" ref="V48:Z48" si="17">+V97</f>
        <v>0.48211200000000004</v>
      </c>
      <c r="W48" s="37">
        <f t="shared" si="17"/>
        <v>0.49541408000000009</v>
      </c>
      <c r="X48" s="37">
        <f t="shared" si="17"/>
        <v>0.54152847999999998</v>
      </c>
      <c r="Y48" s="37">
        <f t="shared" si="17"/>
        <v>0.55121472000000005</v>
      </c>
      <c r="Z48" s="37">
        <f t="shared" si="17"/>
        <v>0.58893616000000015</v>
      </c>
    </row>
    <row r="49" spans="1:26" s="7" customFormat="1" x14ac:dyDescent="0.2">
      <c r="A49" s="17"/>
      <c r="C49" s="18"/>
      <c r="D49" s="18"/>
      <c r="E49" s="18"/>
      <c r="F49" s="18"/>
      <c r="G49" s="34"/>
      <c r="H49" s="18"/>
      <c r="I49" s="34" t="s">
        <v>39</v>
      </c>
      <c r="J49" s="34">
        <f t="shared" ref="J49:O49" si="18">+SUM(J46:J48)</f>
        <v>6.1769822400000001</v>
      </c>
      <c r="K49" s="34">
        <f t="shared" si="18"/>
        <v>6.4793520000000004</v>
      </c>
      <c r="L49" s="34">
        <f t="shared" si="18"/>
        <v>6.7925206800000009</v>
      </c>
      <c r="M49" s="34">
        <f t="shared" si="18"/>
        <v>7.1434855800000001</v>
      </c>
      <c r="N49" s="34">
        <f t="shared" si="18"/>
        <v>7.4080591200000008</v>
      </c>
      <c r="O49" s="34">
        <f t="shared" si="18"/>
        <v>7.780621860000001</v>
      </c>
      <c r="P49" s="34"/>
      <c r="Q49" s="18"/>
      <c r="R49" s="34"/>
      <c r="S49" s="18"/>
      <c r="T49" s="34" t="s">
        <v>39</v>
      </c>
      <c r="U49" s="34">
        <f>+SUM(U46:U48)+0.01</f>
        <v>6.2047814399999996</v>
      </c>
      <c r="V49" s="34">
        <f t="shared" ref="V49:Y49" si="19">+SUM(V46:V48)</f>
        <v>6.5085120000000005</v>
      </c>
      <c r="W49" s="34">
        <f>+SUM(W46:W48)+0.01</f>
        <v>6.8230900800000001</v>
      </c>
      <c r="X49" s="34">
        <f>+SUM(X46:X48)-0.01</f>
        <v>7.1756344800000003</v>
      </c>
      <c r="Y49" s="34">
        <f t="shared" si="19"/>
        <v>7.4413987200000005</v>
      </c>
      <c r="Z49" s="34">
        <f>+SUM(Z46:Z48)-0.01</f>
        <v>7.8156381600000016</v>
      </c>
    </row>
    <row r="50" spans="1:26" s="7" customFormat="1" x14ac:dyDescent="0.2">
      <c r="A50" s="17"/>
      <c r="C50" s="18"/>
      <c r="D50" s="18"/>
      <c r="E50" s="18"/>
      <c r="F50" s="18"/>
      <c r="G50" s="34"/>
      <c r="H50" s="18"/>
      <c r="I50" s="34"/>
      <c r="J50" s="34"/>
      <c r="K50" s="34"/>
      <c r="L50" s="34"/>
      <c r="M50" s="34"/>
      <c r="N50" s="34"/>
      <c r="O50" s="34"/>
      <c r="P50" s="34"/>
      <c r="Q50" s="18"/>
      <c r="R50" s="34"/>
      <c r="S50" s="18"/>
      <c r="T50" s="34"/>
      <c r="U50" s="34"/>
      <c r="V50" s="34"/>
      <c r="W50" s="34"/>
      <c r="X50" s="34"/>
      <c r="Y50" s="34"/>
      <c r="Z50" s="34"/>
    </row>
    <row r="51" spans="1:26" s="7" customFormat="1" x14ac:dyDescent="0.2">
      <c r="A51" s="17"/>
      <c r="C51" s="18"/>
      <c r="D51" s="18"/>
      <c r="E51" s="18"/>
      <c r="F51" s="18"/>
      <c r="G51" s="20" t="s">
        <v>1</v>
      </c>
      <c r="H51" s="18"/>
      <c r="I51" s="39" t="s">
        <v>42</v>
      </c>
      <c r="J51" s="32">
        <f>+J82</f>
        <v>6.2919999999999998</v>
      </c>
      <c r="K51" s="32">
        <f t="shared" ref="K51:O51" si="20">+K82</f>
        <v>6.6000000000000005</v>
      </c>
      <c r="L51" s="32">
        <f t="shared" si="20"/>
        <v>6.9190000000000005</v>
      </c>
      <c r="M51" s="32">
        <f t="shared" si="20"/>
        <v>7.2765000000000004</v>
      </c>
      <c r="N51" s="32">
        <f t="shared" si="20"/>
        <v>7.5460000000000012</v>
      </c>
      <c r="O51" s="32">
        <f t="shared" si="20"/>
        <v>7.9255000000000004</v>
      </c>
      <c r="P51" s="32"/>
      <c r="Q51" s="18"/>
      <c r="R51" s="20" t="s">
        <v>1</v>
      </c>
      <c r="S51" s="18"/>
      <c r="T51" s="39" t="s">
        <v>42</v>
      </c>
      <c r="U51" s="32">
        <f>+U82</f>
        <v>6.2919999999999998</v>
      </c>
      <c r="V51" s="32">
        <f t="shared" ref="V51:Z51" si="21">+V82</f>
        <v>6.6000000000000005</v>
      </c>
      <c r="W51" s="32">
        <f t="shared" si="21"/>
        <v>6.9190000000000005</v>
      </c>
      <c r="X51" s="32">
        <f t="shared" si="21"/>
        <v>7.2765000000000004</v>
      </c>
      <c r="Y51" s="32">
        <f t="shared" si="21"/>
        <v>7.5460000000000012</v>
      </c>
      <c r="Z51" s="32">
        <f t="shared" si="21"/>
        <v>7.9255000000000004</v>
      </c>
    </row>
    <row r="52" spans="1:26" s="7" customFormat="1" x14ac:dyDescent="0.2">
      <c r="A52" s="17"/>
      <c r="C52" s="18"/>
      <c r="D52" s="18"/>
      <c r="E52" s="18"/>
      <c r="F52" s="18"/>
      <c r="G52" s="34"/>
      <c r="H52" s="18"/>
      <c r="I52" s="33" t="s">
        <v>40</v>
      </c>
      <c r="J52" s="33">
        <f>+J90</f>
        <v>0.69841200000000003</v>
      </c>
      <c r="K52" s="33">
        <f t="shared" ref="K52:O52" si="22">+K90</f>
        <v>0.73260000000000003</v>
      </c>
      <c r="L52" s="33">
        <f t="shared" si="22"/>
        <v>0.76800900000000005</v>
      </c>
      <c r="M52" s="33">
        <f t="shared" si="22"/>
        <v>0.7976915</v>
      </c>
      <c r="N52" s="33">
        <f t="shared" si="22"/>
        <v>0.82760600000000017</v>
      </c>
      <c r="O52" s="33">
        <f t="shared" si="22"/>
        <v>0.87973050000000008</v>
      </c>
      <c r="P52" s="33"/>
      <c r="Q52" s="18"/>
      <c r="R52" s="34"/>
      <c r="S52" s="18"/>
      <c r="T52" s="33" t="s">
        <v>40</v>
      </c>
      <c r="U52" s="33">
        <f>+U90</f>
        <v>0.72987199999999997</v>
      </c>
      <c r="V52" s="33">
        <f t="shared" ref="V52:Z52" si="23">+V90</f>
        <v>0.75560000000000005</v>
      </c>
      <c r="W52" s="33">
        <f t="shared" si="23"/>
        <v>0.8026040000000001</v>
      </c>
      <c r="X52" s="33">
        <f t="shared" si="23"/>
        <v>0.8440740000000001</v>
      </c>
      <c r="Y52" s="33">
        <f t="shared" si="23"/>
        <v>0.87533600000000023</v>
      </c>
      <c r="Z52" s="33">
        <f t="shared" si="23"/>
        <v>0.91935800000000012</v>
      </c>
    </row>
    <row r="53" spans="1:26" s="7" customFormat="1" x14ac:dyDescent="0.2">
      <c r="C53" s="18"/>
      <c r="D53" s="18"/>
      <c r="E53" s="18"/>
      <c r="F53" s="18"/>
      <c r="G53" s="34"/>
      <c r="H53" s="18"/>
      <c r="I53" s="35" t="s">
        <v>41</v>
      </c>
      <c r="J53" s="37">
        <f>+J98</f>
        <v>0.55923296</v>
      </c>
      <c r="K53" s="37">
        <f t="shared" ref="K53:O53" si="24">+K98</f>
        <v>0.58660800000000002</v>
      </c>
      <c r="L53" s="37">
        <f t="shared" si="24"/>
        <v>0.61496072000000002</v>
      </c>
      <c r="M53" s="37">
        <f t="shared" si="24"/>
        <v>0.64673532000000011</v>
      </c>
      <c r="N53" s="37">
        <f t="shared" si="24"/>
        <v>0.67068848000000014</v>
      </c>
      <c r="O53" s="37">
        <f t="shared" si="24"/>
        <v>0.70441844000000009</v>
      </c>
      <c r="P53" s="38"/>
      <c r="Q53" s="18"/>
      <c r="R53" s="34"/>
      <c r="S53" s="18"/>
      <c r="T53" s="35" t="s">
        <v>41</v>
      </c>
      <c r="U53" s="37">
        <f>+U98</f>
        <v>0.56174975999999999</v>
      </c>
      <c r="V53" s="37">
        <f t="shared" ref="V53:Z53" si="25">+V98</f>
        <v>0.58924800000000011</v>
      </c>
      <c r="W53" s="37">
        <f t="shared" si="25"/>
        <v>0.61772832000000011</v>
      </c>
      <c r="X53" s="37">
        <f t="shared" si="25"/>
        <v>0.6496459200000001</v>
      </c>
      <c r="Y53" s="37">
        <f t="shared" si="25"/>
        <v>0.67370688000000012</v>
      </c>
      <c r="Z53" s="37">
        <f t="shared" si="25"/>
        <v>0.69758863999999998</v>
      </c>
    </row>
    <row r="54" spans="1:26" s="7" customFormat="1" x14ac:dyDescent="0.2">
      <c r="C54" s="18"/>
      <c r="D54" s="18"/>
      <c r="E54" s="18"/>
      <c r="F54" s="18"/>
      <c r="G54" s="34"/>
      <c r="H54" s="18"/>
      <c r="I54" s="34" t="s">
        <v>39</v>
      </c>
      <c r="J54" s="34">
        <f t="shared" ref="J54:O54" si="26">+SUM(J51:J53)</f>
        <v>7.5496449600000002</v>
      </c>
      <c r="K54" s="34">
        <f t="shared" si="26"/>
        <v>7.9192080000000002</v>
      </c>
      <c r="L54" s="34">
        <f t="shared" si="26"/>
        <v>8.3019697200000007</v>
      </c>
      <c r="M54" s="34">
        <f>+SUM(M51:M53)+0.01</f>
        <v>8.7309268200000005</v>
      </c>
      <c r="N54" s="34">
        <f>+SUM(N51:N53)+0.01</f>
        <v>9.0542944800000011</v>
      </c>
      <c r="O54" s="34">
        <f t="shared" si="26"/>
        <v>9.5096489399999999</v>
      </c>
      <c r="P54" s="34"/>
      <c r="Q54" s="18"/>
      <c r="R54" s="34"/>
      <c r="S54" s="18"/>
      <c r="T54" s="34" t="s">
        <v>39</v>
      </c>
      <c r="U54" s="34">
        <f t="shared" ref="U54:Y54" si="27">+SUM(U51:U53)</f>
        <v>7.5836217599999998</v>
      </c>
      <c r="V54" s="34">
        <f>+SUM(V51:V53)+0.01</f>
        <v>7.954848000000001</v>
      </c>
      <c r="W54" s="34">
        <f t="shared" si="27"/>
        <v>8.3393323200000005</v>
      </c>
      <c r="X54" s="34">
        <f t="shared" si="27"/>
        <v>8.7702199200000006</v>
      </c>
      <c r="Y54" s="34">
        <f t="shared" si="27"/>
        <v>9.0950428800000012</v>
      </c>
      <c r="Z54" s="34">
        <f>+SUM(Z51:Z53)+0.01</f>
        <v>9.5524466399999994</v>
      </c>
    </row>
    <row r="55" spans="1:26" s="7" customFormat="1" x14ac:dyDescent="0.2">
      <c r="C55" s="18"/>
      <c r="D55" s="18"/>
      <c r="E55" s="18"/>
      <c r="F55" s="18"/>
      <c r="G55" s="34"/>
      <c r="H55" s="18"/>
      <c r="I55" s="35"/>
      <c r="J55" s="35"/>
      <c r="K55" s="35"/>
      <c r="L55" s="35"/>
      <c r="M55" s="35"/>
      <c r="N55" s="35"/>
      <c r="O55" s="35"/>
      <c r="P55" s="35"/>
      <c r="Q55" s="18"/>
      <c r="R55" s="34"/>
      <c r="S55" s="18"/>
      <c r="T55" s="35"/>
      <c r="U55" s="35"/>
      <c r="V55" s="35"/>
      <c r="W55" s="35"/>
      <c r="X55" s="35"/>
      <c r="Y55" s="35"/>
      <c r="Z55" s="35"/>
    </row>
    <row r="56" spans="1:26" s="7" customFormat="1" x14ac:dyDescent="0.2">
      <c r="C56" s="18"/>
      <c r="D56" s="18"/>
      <c r="E56" s="18"/>
      <c r="F56" s="18"/>
      <c r="G56" s="20" t="s">
        <v>2</v>
      </c>
      <c r="H56" s="18"/>
      <c r="I56" s="39" t="s">
        <v>42</v>
      </c>
      <c r="J56" s="32">
        <f>+J83</f>
        <v>7.4359999999999999</v>
      </c>
      <c r="K56" s="32">
        <f t="shared" ref="K56:O56" si="28">+K83</f>
        <v>7.8000000000000007</v>
      </c>
      <c r="L56" s="32">
        <f t="shared" si="28"/>
        <v>8.1769999999999996</v>
      </c>
      <c r="M56" s="32">
        <f t="shared" si="28"/>
        <v>8.5995000000000008</v>
      </c>
      <c r="N56" s="32">
        <f t="shared" si="28"/>
        <v>8.918000000000001</v>
      </c>
      <c r="O56" s="32">
        <f t="shared" si="28"/>
        <v>9.3665000000000003</v>
      </c>
      <c r="P56" s="32"/>
      <c r="Q56" s="18"/>
      <c r="R56" s="20" t="s">
        <v>2</v>
      </c>
      <c r="S56" s="18"/>
      <c r="T56" s="39" t="s">
        <v>42</v>
      </c>
      <c r="U56" s="32">
        <f>+U83</f>
        <v>7.4359999999999999</v>
      </c>
      <c r="V56" s="32">
        <f t="shared" ref="V56:Z56" si="29">+V83</f>
        <v>7.8000000000000007</v>
      </c>
      <c r="W56" s="32">
        <f t="shared" si="29"/>
        <v>8.1769999999999996</v>
      </c>
      <c r="X56" s="32">
        <f t="shared" si="29"/>
        <v>8.5995000000000008</v>
      </c>
      <c r="Y56" s="32">
        <f t="shared" si="29"/>
        <v>8.918000000000001</v>
      </c>
      <c r="Z56" s="32">
        <f t="shared" si="29"/>
        <v>9.3665000000000003</v>
      </c>
    </row>
    <row r="57" spans="1:26" s="7" customFormat="1" x14ac:dyDescent="0.2">
      <c r="A57" s="17"/>
      <c r="C57" s="18"/>
      <c r="D57" s="18"/>
      <c r="E57" s="18"/>
      <c r="F57" s="18"/>
      <c r="G57" s="18"/>
      <c r="H57" s="18"/>
      <c r="I57" s="33" t="s">
        <v>40</v>
      </c>
      <c r="J57" s="33">
        <f>+J91</f>
        <v>0.81539600000000001</v>
      </c>
      <c r="K57" s="33">
        <f t="shared" ref="K57:O57" si="30">+K91</f>
        <v>0.86580000000000013</v>
      </c>
      <c r="L57" s="33">
        <f t="shared" si="30"/>
        <v>0.89764699999999997</v>
      </c>
      <c r="M57" s="33">
        <f t="shared" si="30"/>
        <v>0.96454450000000014</v>
      </c>
      <c r="N57" s="33">
        <f t="shared" si="30"/>
        <v>0.98989800000000017</v>
      </c>
      <c r="O57" s="33">
        <f t="shared" si="30"/>
        <v>1.0396815000000001</v>
      </c>
      <c r="P57" s="33"/>
      <c r="Q57" s="18"/>
      <c r="R57" s="18"/>
      <c r="S57" s="18"/>
      <c r="T57" s="33" t="s">
        <v>40</v>
      </c>
      <c r="U57" s="33">
        <f>+U91</f>
        <v>0.86257600000000001</v>
      </c>
      <c r="V57" s="33">
        <f t="shared" ref="V57:Z57" si="31">+V91</f>
        <v>0.90480000000000016</v>
      </c>
      <c r="W57" s="33">
        <f t="shared" si="31"/>
        <v>0.94853200000000004</v>
      </c>
      <c r="X57" s="33">
        <f t="shared" si="31"/>
        <v>0.99754200000000015</v>
      </c>
      <c r="Y57" s="33">
        <f t="shared" si="31"/>
        <v>1.0344880000000001</v>
      </c>
      <c r="Z57" s="33">
        <f t="shared" si="31"/>
        <v>1.086514</v>
      </c>
    </row>
    <row r="58" spans="1:26" s="7" customFormat="1" x14ac:dyDescent="0.2">
      <c r="A58" s="17"/>
      <c r="C58" s="18"/>
      <c r="D58" s="18"/>
      <c r="E58" s="18"/>
      <c r="F58" s="18"/>
      <c r="G58" s="18"/>
      <c r="H58" s="18"/>
      <c r="I58" s="35" t="s">
        <v>41</v>
      </c>
      <c r="J58" s="37">
        <f>+J99</f>
        <v>0.66091168</v>
      </c>
      <c r="K58" s="37">
        <f t="shared" ref="K58:O58" si="32">+K99</f>
        <v>0.6932640000000001</v>
      </c>
      <c r="L58" s="37">
        <f t="shared" si="32"/>
        <v>0.72677175999999999</v>
      </c>
      <c r="M58" s="37">
        <f t="shared" si="32"/>
        <v>0.76432356000000012</v>
      </c>
      <c r="N58" s="37">
        <f t="shared" si="32"/>
        <v>0.79263184000000009</v>
      </c>
      <c r="O58" s="37">
        <f t="shared" si="32"/>
        <v>0.83249452000000002</v>
      </c>
      <c r="P58" s="38"/>
      <c r="Q58" s="18"/>
      <c r="R58" s="18"/>
      <c r="S58" s="18"/>
      <c r="T58" s="35" t="s">
        <v>41</v>
      </c>
      <c r="U58" s="37">
        <f>+U99</f>
        <v>0.66388608000000005</v>
      </c>
      <c r="V58" s="37">
        <f t="shared" ref="V58:Z58" si="33">+V99</f>
        <v>0.696384</v>
      </c>
      <c r="W58" s="37">
        <f t="shared" si="33"/>
        <v>0.73004256000000001</v>
      </c>
      <c r="X58" s="37">
        <f t="shared" si="33"/>
        <v>0.75776336000000011</v>
      </c>
      <c r="Y58" s="37">
        <f t="shared" si="33"/>
        <v>0.79619904000000008</v>
      </c>
      <c r="Z58" s="37">
        <f t="shared" si="33"/>
        <v>0.82624111999999994</v>
      </c>
    </row>
    <row r="59" spans="1:26" s="7" customFormat="1" x14ac:dyDescent="0.2">
      <c r="A59" s="17"/>
      <c r="C59" s="18"/>
      <c r="D59" s="18"/>
      <c r="E59" s="18"/>
      <c r="F59" s="18"/>
      <c r="G59" s="18"/>
      <c r="H59" s="18"/>
      <c r="I59" s="34" t="s">
        <v>39</v>
      </c>
      <c r="J59" s="34">
        <f>+SUM(J56:J58)+0.01</f>
        <v>8.9223076799999994</v>
      </c>
      <c r="K59" s="34">
        <f t="shared" ref="K59:O59" si="34">+SUM(K56:K58)</f>
        <v>9.359064</v>
      </c>
      <c r="L59" s="34">
        <f>+SUM(L56:L58)+0.01</f>
        <v>9.8114187599999987</v>
      </c>
      <c r="M59" s="34">
        <f>+SUM(M56:M58)-0.01</f>
        <v>10.318368060000001</v>
      </c>
      <c r="N59" s="34">
        <f t="shared" si="34"/>
        <v>10.700529840000002</v>
      </c>
      <c r="O59" s="34">
        <f t="shared" si="34"/>
        <v>11.23867602</v>
      </c>
      <c r="P59" s="34"/>
      <c r="Q59" s="18"/>
      <c r="R59" s="18"/>
      <c r="S59" s="18"/>
      <c r="T59" s="34" t="s">
        <v>39</v>
      </c>
      <c r="U59" s="34">
        <f t="shared" ref="U59:Y59" si="35">+SUM(U56:U58)</f>
        <v>8.9624620799999999</v>
      </c>
      <c r="V59" s="34">
        <f t="shared" si="35"/>
        <v>9.4011840000000007</v>
      </c>
      <c r="W59" s="34">
        <f t="shared" si="35"/>
        <v>9.8555745599999991</v>
      </c>
      <c r="X59" s="34">
        <f>+SUM(X56:X58)+0.01</f>
        <v>10.364805360000002</v>
      </c>
      <c r="Y59" s="34">
        <f t="shared" si="35"/>
        <v>10.74868704</v>
      </c>
      <c r="Z59" s="34">
        <f>+SUM(Z56:Z58)+0.01</f>
        <v>11.28925512</v>
      </c>
    </row>
    <row r="60" spans="1:26" s="7" customFormat="1" x14ac:dyDescent="0.2">
      <c r="A60" s="17"/>
      <c r="C60" s="18"/>
      <c r="D60" s="18"/>
      <c r="E60" s="18"/>
      <c r="F60" s="18"/>
      <c r="G60" s="18"/>
      <c r="H60" s="18"/>
      <c r="I60" s="35"/>
      <c r="J60" s="35"/>
      <c r="K60" s="35"/>
      <c r="L60" s="35"/>
      <c r="M60" s="35"/>
      <c r="N60" s="35"/>
      <c r="O60" s="35"/>
      <c r="P60" s="35"/>
      <c r="Q60" s="18"/>
      <c r="R60" s="18"/>
      <c r="S60" s="18"/>
      <c r="T60" s="35"/>
      <c r="U60" s="35"/>
      <c r="V60" s="35"/>
      <c r="W60" s="35"/>
      <c r="X60" s="35"/>
      <c r="Y60" s="35"/>
      <c r="Z60" s="35"/>
    </row>
    <row r="61" spans="1:26" s="7" customFormat="1" x14ac:dyDescent="0.2">
      <c r="A61" s="17"/>
      <c r="C61" s="18"/>
      <c r="D61" s="18"/>
      <c r="E61" s="18"/>
      <c r="F61" s="18"/>
      <c r="G61" s="20" t="s">
        <v>3</v>
      </c>
      <c r="H61" s="18"/>
      <c r="I61" s="39" t="s">
        <v>42</v>
      </c>
      <c r="J61" s="32">
        <f>+J84</f>
        <v>8.58</v>
      </c>
      <c r="K61" s="32">
        <f t="shared" ref="K61:O61" si="36">+K84</f>
        <v>9</v>
      </c>
      <c r="L61" s="32">
        <f t="shared" si="36"/>
        <v>9.4350000000000005</v>
      </c>
      <c r="M61" s="32">
        <f t="shared" si="36"/>
        <v>9.9224999999999994</v>
      </c>
      <c r="N61" s="32">
        <f t="shared" si="36"/>
        <v>10.290000000000001</v>
      </c>
      <c r="O61" s="32">
        <f t="shared" si="36"/>
        <v>10.807500000000001</v>
      </c>
      <c r="P61" s="32"/>
      <c r="Q61" s="18"/>
      <c r="R61" s="20" t="s">
        <v>3</v>
      </c>
      <c r="S61" s="18"/>
      <c r="T61" s="39" t="s">
        <v>42</v>
      </c>
      <c r="U61" s="32">
        <f>+U84</f>
        <v>8.58</v>
      </c>
      <c r="V61" s="32">
        <f t="shared" ref="V61:Z61" si="37">+V84</f>
        <v>9</v>
      </c>
      <c r="W61" s="32">
        <f t="shared" si="37"/>
        <v>9.4350000000000005</v>
      </c>
      <c r="X61" s="32">
        <f t="shared" si="37"/>
        <v>9.9224999999999994</v>
      </c>
      <c r="Y61" s="32">
        <f t="shared" si="37"/>
        <v>10.290000000000001</v>
      </c>
      <c r="Z61" s="32">
        <f t="shared" si="37"/>
        <v>10.807500000000001</v>
      </c>
    </row>
    <row r="62" spans="1:26" s="7" customFormat="1" x14ac:dyDescent="0.2">
      <c r="A62" s="17"/>
      <c r="C62" s="18"/>
      <c r="D62" s="18"/>
      <c r="E62" s="18"/>
      <c r="F62" s="18"/>
      <c r="G62" s="18"/>
      <c r="H62" s="18"/>
      <c r="I62" s="33" t="s">
        <v>40</v>
      </c>
      <c r="J62" s="33">
        <f>+J92</f>
        <v>0.95238</v>
      </c>
      <c r="K62" s="33">
        <f t="shared" ref="K62:O62" si="38">+K92</f>
        <v>0.999</v>
      </c>
      <c r="L62" s="33">
        <f t="shared" si="38"/>
        <v>1.037285</v>
      </c>
      <c r="M62" s="33">
        <f t="shared" si="38"/>
        <v>1.1113975</v>
      </c>
      <c r="N62" s="33">
        <f t="shared" si="38"/>
        <v>1.15219</v>
      </c>
      <c r="O62" s="33">
        <f t="shared" si="38"/>
        <v>1.1996325000000001</v>
      </c>
      <c r="P62" s="33"/>
      <c r="Q62" s="18"/>
      <c r="R62" s="18"/>
      <c r="S62" s="18"/>
      <c r="T62" s="33" t="s">
        <v>40</v>
      </c>
      <c r="U62" s="33">
        <f>+U92</f>
        <v>0.98528000000000004</v>
      </c>
      <c r="V62" s="33">
        <f t="shared" ref="V62:Z62" si="39">+V92</f>
        <v>1.054</v>
      </c>
      <c r="W62" s="33">
        <f t="shared" si="39"/>
        <v>1.0944600000000002</v>
      </c>
      <c r="X62" s="33">
        <f t="shared" si="39"/>
        <v>1.1510100000000001</v>
      </c>
      <c r="Y62" s="33">
        <f t="shared" si="39"/>
        <v>1.1936400000000003</v>
      </c>
      <c r="Z62" s="33">
        <f t="shared" si="39"/>
        <v>1.2536700000000003</v>
      </c>
    </row>
    <row r="63" spans="1:26" s="7" customFormat="1" x14ac:dyDescent="0.2">
      <c r="A63" s="17"/>
      <c r="C63" s="18"/>
      <c r="D63" s="18"/>
      <c r="E63" s="18"/>
      <c r="F63" s="18"/>
      <c r="G63" s="18"/>
      <c r="H63" s="18"/>
      <c r="I63" s="35" t="s">
        <v>41</v>
      </c>
      <c r="J63" s="37">
        <f>+J100</f>
        <v>0.7625904</v>
      </c>
      <c r="K63" s="37">
        <f t="shared" ref="K63:O63" si="40">+K100</f>
        <v>0.79992000000000008</v>
      </c>
      <c r="L63" s="37">
        <f t="shared" si="40"/>
        <v>0.83858280000000007</v>
      </c>
      <c r="M63" s="37">
        <f t="shared" si="40"/>
        <v>0.88191180000000002</v>
      </c>
      <c r="N63" s="37">
        <f t="shared" si="40"/>
        <v>0.91457520000000003</v>
      </c>
      <c r="O63" s="37">
        <f t="shared" si="40"/>
        <v>0.96057060000000005</v>
      </c>
      <c r="P63" s="38"/>
      <c r="Q63" s="18"/>
      <c r="R63" s="18"/>
      <c r="S63" s="18"/>
      <c r="T63" s="35" t="s">
        <v>41</v>
      </c>
      <c r="U63" s="37">
        <f>+U100</f>
        <v>0.76602239999999999</v>
      </c>
      <c r="V63" s="37">
        <f t="shared" ref="V63:Z63" si="41">+V100</f>
        <v>0.80352000000000001</v>
      </c>
      <c r="W63" s="37">
        <f t="shared" si="41"/>
        <v>0.84235680000000002</v>
      </c>
      <c r="X63" s="37">
        <f t="shared" si="41"/>
        <v>0.88588079999999991</v>
      </c>
      <c r="Y63" s="37">
        <f t="shared" si="41"/>
        <v>0.91869120000000015</v>
      </c>
      <c r="Z63" s="37">
        <f t="shared" si="41"/>
        <v>0.97489360000000003</v>
      </c>
    </row>
    <row r="64" spans="1:26" s="7" customFormat="1" x14ac:dyDescent="0.2">
      <c r="A64" s="17"/>
      <c r="C64" s="18"/>
      <c r="D64" s="18"/>
      <c r="E64" s="18"/>
      <c r="F64" s="18"/>
      <c r="G64" s="18"/>
      <c r="H64" s="18"/>
      <c r="I64" s="34" t="s">
        <v>39</v>
      </c>
      <c r="J64" s="34">
        <f t="shared" ref="J64:O64" si="42">+SUM(J61:J63)</f>
        <v>10.2949704</v>
      </c>
      <c r="K64" s="34">
        <f t="shared" si="42"/>
        <v>10.798920000000001</v>
      </c>
      <c r="L64" s="34">
        <f>+SUM(L61:L63)+0.01</f>
        <v>11.3208678</v>
      </c>
      <c r="M64" s="34">
        <f>+SUM(M61:M63)-0.01</f>
        <v>11.9058093</v>
      </c>
      <c r="N64" s="34">
        <f>+SUM(N61:N63)-0.01</f>
        <v>12.3467652</v>
      </c>
      <c r="O64" s="34">
        <f t="shared" si="42"/>
        <v>12.967703100000001</v>
      </c>
      <c r="P64" s="34"/>
      <c r="Q64" s="18"/>
      <c r="R64" s="18"/>
      <c r="S64" s="18"/>
      <c r="T64" s="34" t="s">
        <v>39</v>
      </c>
      <c r="U64" s="34">
        <f>+SUM(U61:U63)+0.01</f>
        <v>10.3413024</v>
      </c>
      <c r="V64" s="34">
        <f>+SUM(V61:V63)-0.01</f>
        <v>10.847520000000001</v>
      </c>
      <c r="W64" s="34">
        <f t="shared" ref="W64:Y64" si="43">+SUM(W61:W63)</f>
        <v>11.3718168</v>
      </c>
      <c r="X64" s="34">
        <f t="shared" si="43"/>
        <v>11.9593908</v>
      </c>
      <c r="Y64" s="34">
        <f t="shared" si="43"/>
        <v>12.402331200000001</v>
      </c>
      <c r="Z64" s="34">
        <f>+SUM(Z61:Z63)-0.01</f>
        <v>13.026063600000001</v>
      </c>
    </row>
    <row r="65" spans="1:26" s="7" customFormat="1" x14ac:dyDescent="0.2">
      <c r="A65" s="17"/>
      <c r="C65" s="18"/>
      <c r="D65" s="18"/>
      <c r="E65" s="18"/>
      <c r="F65" s="18"/>
      <c r="G65" s="18"/>
      <c r="H65" s="18"/>
      <c r="I65" s="35"/>
      <c r="J65" s="35"/>
      <c r="K65" s="35"/>
      <c r="L65" s="35"/>
      <c r="M65" s="35"/>
      <c r="N65" s="35"/>
      <c r="O65" s="35"/>
      <c r="P65" s="35"/>
      <c r="Q65" s="18"/>
      <c r="R65" s="18"/>
      <c r="S65" s="18"/>
      <c r="T65" s="35"/>
      <c r="U65" s="35"/>
      <c r="V65" s="35"/>
      <c r="W65" s="35"/>
      <c r="X65" s="35"/>
      <c r="Y65" s="35"/>
      <c r="Z65" s="35"/>
    </row>
    <row r="66" spans="1:26" s="7" customFormat="1" x14ac:dyDescent="0.2">
      <c r="A66" s="17"/>
      <c r="C66" s="18"/>
      <c r="D66" s="18"/>
      <c r="E66" s="18"/>
      <c r="F66" s="18"/>
      <c r="G66" s="20" t="s">
        <v>20</v>
      </c>
      <c r="H66" s="18"/>
      <c r="I66" s="39" t="s">
        <v>42</v>
      </c>
      <c r="J66" s="32">
        <f>+J85</f>
        <v>11.44</v>
      </c>
      <c r="K66" s="32">
        <f t="shared" ref="K66:O66" si="44">+K85</f>
        <v>12</v>
      </c>
      <c r="L66" s="32">
        <f t="shared" si="44"/>
        <v>12.58</v>
      </c>
      <c r="M66" s="32">
        <f t="shared" si="44"/>
        <v>13.23</v>
      </c>
      <c r="N66" s="32">
        <f t="shared" si="44"/>
        <v>13.72</v>
      </c>
      <c r="O66" s="32">
        <f t="shared" si="44"/>
        <v>14.41</v>
      </c>
      <c r="P66" s="32"/>
      <c r="Q66" s="18"/>
      <c r="R66" s="20" t="s">
        <v>20</v>
      </c>
      <c r="S66" s="18"/>
      <c r="T66" s="39" t="s">
        <v>42</v>
      </c>
      <c r="U66" s="32">
        <f t="shared" ref="U66:Z66" si="45">+U85</f>
        <v>11.44</v>
      </c>
      <c r="V66" s="32">
        <f t="shared" si="45"/>
        <v>12</v>
      </c>
      <c r="W66" s="32">
        <f t="shared" si="45"/>
        <v>12.58</v>
      </c>
      <c r="X66" s="32">
        <f t="shared" si="45"/>
        <v>13.23</v>
      </c>
      <c r="Y66" s="32">
        <f t="shared" si="45"/>
        <v>13.72</v>
      </c>
      <c r="Z66" s="32">
        <f t="shared" si="45"/>
        <v>14.41</v>
      </c>
    </row>
    <row r="67" spans="1:26" s="7" customFormat="1" x14ac:dyDescent="0.2">
      <c r="A67" s="17"/>
      <c r="C67" s="18"/>
      <c r="D67" s="18"/>
      <c r="E67" s="18"/>
      <c r="F67" s="18"/>
      <c r="G67" s="18"/>
      <c r="H67" s="18"/>
      <c r="I67" s="33" t="s">
        <v>40</v>
      </c>
      <c r="J67" s="33">
        <f>+J93</f>
        <v>1.2698399999999999</v>
      </c>
      <c r="K67" s="33">
        <f t="shared" ref="K67:O67" si="46">+K93</f>
        <v>1.3320000000000001</v>
      </c>
      <c r="L67" s="33">
        <f t="shared" si="46"/>
        <v>1.3863799999999999</v>
      </c>
      <c r="M67" s="33">
        <f t="shared" si="46"/>
        <v>1.4585300000000001</v>
      </c>
      <c r="N67" s="33">
        <f t="shared" si="46"/>
        <v>1.5229200000000001</v>
      </c>
      <c r="O67" s="33">
        <f t="shared" si="46"/>
        <v>1.59951</v>
      </c>
      <c r="P67" s="33"/>
      <c r="Q67" s="18"/>
      <c r="R67" s="18"/>
      <c r="S67" s="18"/>
      <c r="T67" s="33" t="s">
        <v>40</v>
      </c>
      <c r="U67" s="33">
        <f>+U93</f>
        <v>1.32704</v>
      </c>
      <c r="V67" s="33">
        <f t="shared" ref="V67:Z67" si="47">+V93</f>
        <v>1.3920000000000001</v>
      </c>
      <c r="W67" s="33">
        <f t="shared" si="47"/>
        <v>1.4592800000000001</v>
      </c>
      <c r="X67" s="33">
        <f t="shared" si="47"/>
        <v>1.53468</v>
      </c>
      <c r="Y67" s="33">
        <f t="shared" si="47"/>
        <v>1.59152</v>
      </c>
      <c r="Z67" s="33">
        <f t="shared" si="47"/>
        <v>1.6715600000000002</v>
      </c>
    </row>
    <row r="68" spans="1:26" s="7" customFormat="1" x14ac:dyDescent="0.2">
      <c r="A68" s="17"/>
      <c r="C68" s="18"/>
      <c r="D68" s="18"/>
      <c r="E68" s="18"/>
      <c r="F68" s="18"/>
      <c r="G68" s="18"/>
      <c r="H68" s="18"/>
      <c r="I68" s="35" t="s">
        <v>41</v>
      </c>
      <c r="J68" s="37">
        <f>+J101</f>
        <v>1.0167872</v>
      </c>
      <c r="K68" s="37">
        <f t="shared" ref="K68:O68" si="48">+K101</f>
        <v>1.0665600000000002</v>
      </c>
      <c r="L68" s="37">
        <f t="shared" si="48"/>
        <v>1.1181104000000002</v>
      </c>
      <c r="M68" s="37">
        <f t="shared" si="48"/>
        <v>1.1758824000000001</v>
      </c>
      <c r="N68" s="37">
        <f t="shared" si="48"/>
        <v>1.2194336000000001</v>
      </c>
      <c r="O68" s="37">
        <f t="shared" si="48"/>
        <v>1.2807607999999999</v>
      </c>
      <c r="P68" s="38"/>
      <c r="Q68" s="18"/>
      <c r="R68" s="18"/>
      <c r="S68" s="18"/>
      <c r="T68" s="35" t="s">
        <v>41</v>
      </c>
      <c r="U68" s="37">
        <f>+U101</f>
        <v>1.0213631999999999</v>
      </c>
      <c r="V68" s="37">
        <f t="shared" ref="V68:Z68" si="49">+V101</f>
        <v>1.0713600000000001</v>
      </c>
      <c r="W68" s="37">
        <f t="shared" si="49"/>
        <v>1.1231424000000001</v>
      </c>
      <c r="X68" s="37">
        <f t="shared" si="49"/>
        <v>1.1811744</v>
      </c>
      <c r="Y68" s="37">
        <f t="shared" si="49"/>
        <v>1.2349216000000001</v>
      </c>
      <c r="Z68" s="37">
        <f t="shared" si="49"/>
        <v>1.2865248</v>
      </c>
    </row>
    <row r="69" spans="1:26" s="7" customFormat="1" x14ac:dyDescent="0.2">
      <c r="A69" s="17"/>
      <c r="C69" s="18"/>
      <c r="D69" s="18"/>
      <c r="E69" s="18"/>
      <c r="F69" s="18"/>
      <c r="G69" s="18"/>
      <c r="H69" s="18"/>
      <c r="I69" s="34" t="s">
        <v>39</v>
      </c>
      <c r="J69" s="34">
        <f t="shared" ref="J69:O69" si="50">+SUM(J66:J68)</f>
        <v>13.726627199999999</v>
      </c>
      <c r="K69" s="34">
        <f t="shared" si="50"/>
        <v>14.398560000000002</v>
      </c>
      <c r="L69" s="34">
        <f>+SUM(L66:L68)+0.01</f>
        <v>15.094490400000002</v>
      </c>
      <c r="M69" s="34">
        <f>+SUM(M66:M68)+0.01</f>
        <v>15.874412400000001</v>
      </c>
      <c r="N69" s="34">
        <f t="shared" si="50"/>
        <v>16.4623536</v>
      </c>
      <c r="O69" s="34">
        <f t="shared" si="50"/>
        <v>17.290270799999998</v>
      </c>
      <c r="P69" s="34"/>
      <c r="Q69" s="18"/>
      <c r="R69" s="18"/>
      <c r="S69" s="18"/>
      <c r="T69" s="34" t="s">
        <v>39</v>
      </c>
      <c r="U69" s="34">
        <f t="shared" ref="U69:Z69" si="51">+SUM(U66:U68)</f>
        <v>13.788403199999999</v>
      </c>
      <c r="V69" s="34">
        <f t="shared" si="51"/>
        <v>14.46336</v>
      </c>
      <c r="W69" s="34">
        <f t="shared" si="51"/>
        <v>15.162422400000001</v>
      </c>
      <c r="X69" s="34">
        <f>+SUM(X66:X68)-0.01</f>
        <v>15.9358544</v>
      </c>
      <c r="Y69" s="34">
        <f>+SUM(Y66:Y68)-0.01</f>
        <v>16.5364416</v>
      </c>
      <c r="Z69" s="34">
        <f t="shared" si="51"/>
        <v>17.368084799999998</v>
      </c>
    </row>
    <row r="70" spans="1:26" s="7" customFormat="1" hidden="1" outlineLevel="1" x14ac:dyDescent="0.2">
      <c r="A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s="7" customFormat="1" hidden="1" outlineLevel="1" x14ac:dyDescent="0.2">
      <c r="A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s="7" customFormat="1" hidden="1" outlineLevel="1" x14ac:dyDescent="0.2">
      <c r="A72" s="17"/>
      <c r="C72" s="18"/>
      <c r="D72" s="18"/>
      <c r="E72" s="18"/>
      <c r="F72" s="18"/>
      <c r="G72" s="18"/>
      <c r="H72" s="18"/>
      <c r="I72" s="18"/>
      <c r="J72" s="42" t="s">
        <v>37</v>
      </c>
      <c r="K72" s="42"/>
      <c r="L72" s="42"/>
      <c r="M72" s="42"/>
      <c r="N72" s="42"/>
      <c r="O72" s="42"/>
      <c r="P72" s="36"/>
      <c r="Q72" s="18"/>
      <c r="R72" s="18"/>
      <c r="S72" s="18"/>
      <c r="T72" s="18"/>
      <c r="U72" s="42" t="s">
        <v>37</v>
      </c>
      <c r="V72" s="42"/>
      <c r="W72" s="42"/>
      <c r="X72" s="42"/>
      <c r="Y72" s="42"/>
      <c r="Z72" s="42"/>
    </row>
    <row r="73" spans="1:26" s="7" customFormat="1" hidden="1" outlineLevel="1" x14ac:dyDescent="0.2">
      <c r="A73" s="17"/>
      <c r="C73" s="18"/>
      <c r="D73" s="18"/>
      <c r="E73" s="18"/>
      <c r="F73" s="18"/>
      <c r="G73" s="18"/>
      <c r="H73" s="18"/>
      <c r="I73" s="18"/>
      <c r="J73" s="10">
        <f t="shared" ref="J73:O73" si="52">+J37-J49</f>
        <v>0</v>
      </c>
      <c r="K73" s="10">
        <f t="shared" si="52"/>
        <v>0</v>
      </c>
      <c r="L73" s="10">
        <f t="shared" si="52"/>
        <v>0</v>
      </c>
      <c r="M73" s="10">
        <f t="shared" si="52"/>
        <v>0</v>
      </c>
      <c r="N73" s="10">
        <f t="shared" si="52"/>
        <v>0</v>
      </c>
      <c r="O73" s="10">
        <f t="shared" si="52"/>
        <v>0</v>
      </c>
      <c r="P73" s="10"/>
      <c r="Q73" s="18"/>
      <c r="R73" s="18"/>
      <c r="S73" s="18"/>
      <c r="T73" s="18"/>
      <c r="U73" s="10">
        <f t="shared" ref="U73:Z73" si="53">+U37-U49</f>
        <v>0</v>
      </c>
      <c r="V73" s="10">
        <f t="shared" si="53"/>
        <v>0</v>
      </c>
      <c r="W73" s="10">
        <f t="shared" si="53"/>
        <v>0</v>
      </c>
      <c r="X73" s="10">
        <f t="shared" si="53"/>
        <v>0</v>
      </c>
      <c r="Y73" s="10">
        <f t="shared" si="53"/>
        <v>0</v>
      </c>
      <c r="Z73" s="10">
        <f t="shared" si="53"/>
        <v>0</v>
      </c>
    </row>
    <row r="74" spans="1:26" s="7" customFormat="1" hidden="1" outlineLevel="1" x14ac:dyDescent="0.2">
      <c r="A74" s="17"/>
      <c r="C74" s="18"/>
      <c r="D74" s="18"/>
      <c r="E74" s="18"/>
      <c r="F74" s="18"/>
      <c r="G74" s="18"/>
      <c r="H74" s="18"/>
      <c r="I74" s="18"/>
      <c r="J74" s="10">
        <f t="shared" ref="J74:O74" si="54">+J38-J54</f>
        <v>0</v>
      </c>
      <c r="K74" s="10">
        <f t="shared" si="54"/>
        <v>0</v>
      </c>
      <c r="L74" s="10">
        <f t="shared" si="54"/>
        <v>0</v>
      </c>
      <c r="M74" s="10">
        <f t="shared" si="54"/>
        <v>0</v>
      </c>
      <c r="N74" s="10">
        <f t="shared" si="54"/>
        <v>0</v>
      </c>
      <c r="O74" s="10">
        <f t="shared" si="54"/>
        <v>0</v>
      </c>
      <c r="P74" s="10"/>
      <c r="Q74" s="18"/>
      <c r="R74" s="18"/>
      <c r="S74" s="18"/>
      <c r="T74" s="18"/>
      <c r="U74" s="10">
        <f t="shared" ref="U74:Z74" si="55">+U38-U54</f>
        <v>0</v>
      </c>
      <c r="V74" s="10">
        <f t="shared" si="55"/>
        <v>0</v>
      </c>
      <c r="W74" s="10">
        <f t="shared" si="55"/>
        <v>0</v>
      </c>
      <c r="X74" s="10">
        <f t="shared" si="55"/>
        <v>0</v>
      </c>
      <c r="Y74" s="10">
        <f t="shared" si="55"/>
        <v>0</v>
      </c>
      <c r="Z74" s="10">
        <f t="shared" si="55"/>
        <v>0</v>
      </c>
    </row>
    <row r="75" spans="1:26" s="7" customFormat="1" hidden="1" outlineLevel="1" x14ac:dyDescent="0.2">
      <c r="A75" s="17"/>
      <c r="C75" s="18"/>
      <c r="D75" s="18"/>
      <c r="E75" s="18"/>
      <c r="F75" s="18"/>
      <c r="G75" s="18"/>
      <c r="H75" s="18"/>
      <c r="I75" s="18"/>
      <c r="J75" s="10">
        <f t="shared" ref="J75:O75" si="56">+J39-J59</f>
        <v>0</v>
      </c>
      <c r="K75" s="10">
        <f t="shared" si="56"/>
        <v>0</v>
      </c>
      <c r="L75" s="10">
        <f t="shared" si="56"/>
        <v>0</v>
      </c>
      <c r="M75" s="10">
        <f t="shared" si="56"/>
        <v>0</v>
      </c>
      <c r="N75" s="10">
        <f t="shared" si="56"/>
        <v>0</v>
      </c>
      <c r="O75" s="10">
        <f t="shared" si="56"/>
        <v>0</v>
      </c>
      <c r="P75" s="10"/>
      <c r="Q75" s="18"/>
      <c r="R75" s="18"/>
      <c r="S75" s="18"/>
      <c r="T75" s="18"/>
      <c r="U75" s="10">
        <f t="shared" ref="U75:Z75" si="57">+U39-U59</f>
        <v>0</v>
      </c>
      <c r="V75" s="10">
        <f t="shared" si="57"/>
        <v>0</v>
      </c>
      <c r="W75" s="10">
        <f t="shared" si="57"/>
        <v>0</v>
      </c>
      <c r="X75" s="10">
        <f t="shared" si="57"/>
        <v>0</v>
      </c>
      <c r="Y75" s="10">
        <f t="shared" si="57"/>
        <v>0</v>
      </c>
      <c r="Z75" s="10">
        <f t="shared" si="57"/>
        <v>0</v>
      </c>
    </row>
    <row r="76" spans="1:26" s="7" customFormat="1" hidden="1" outlineLevel="1" x14ac:dyDescent="0.2">
      <c r="A76" s="17"/>
      <c r="C76" s="18"/>
      <c r="D76" s="18"/>
      <c r="E76" s="18"/>
      <c r="F76" s="18"/>
      <c r="G76" s="18"/>
      <c r="H76" s="18"/>
      <c r="I76" s="18"/>
      <c r="J76" s="10">
        <f t="shared" ref="J76:O76" si="58">+J40-J64</f>
        <v>0</v>
      </c>
      <c r="K76" s="10">
        <f t="shared" si="58"/>
        <v>0</v>
      </c>
      <c r="L76" s="10">
        <f t="shared" si="58"/>
        <v>0</v>
      </c>
      <c r="M76" s="10">
        <f t="shared" si="58"/>
        <v>0</v>
      </c>
      <c r="N76" s="10">
        <f t="shared" si="58"/>
        <v>0</v>
      </c>
      <c r="O76" s="10">
        <f t="shared" si="58"/>
        <v>0</v>
      </c>
      <c r="P76" s="10"/>
      <c r="Q76" s="18"/>
      <c r="R76" s="18"/>
      <c r="S76" s="18"/>
      <c r="T76" s="18"/>
      <c r="U76" s="10">
        <f t="shared" ref="U76:Z76" si="59">+U40-U64</f>
        <v>0</v>
      </c>
      <c r="V76" s="10">
        <f t="shared" si="59"/>
        <v>0</v>
      </c>
      <c r="W76" s="10">
        <f t="shared" si="59"/>
        <v>0</v>
      </c>
      <c r="X76" s="10">
        <f t="shared" si="59"/>
        <v>0</v>
      </c>
      <c r="Y76" s="10">
        <f t="shared" si="59"/>
        <v>0</v>
      </c>
      <c r="Z76" s="10">
        <f t="shared" si="59"/>
        <v>0</v>
      </c>
    </row>
    <row r="77" spans="1:26" s="7" customFormat="1" hidden="1" outlineLevel="1" x14ac:dyDescent="0.2">
      <c r="A77" s="17"/>
      <c r="C77" s="18"/>
      <c r="D77" s="18"/>
      <c r="E77" s="18"/>
      <c r="F77" s="18"/>
      <c r="G77" s="18"/>
      <c r="H77" s="18"/>
      <c r="I77" s="18"/>
      <c r="J77" s="10">
        <f t="shared" ref="J77:O77" si="60">+J41-J69</f>
        <v>-1.898860000011382E-4</v>
      </c>
      <c r="K77" s="10">
        <f t="shared" si="60"/>
        <v>-5.3967600000248694E-4</v>
      </c>
      <c r="L77" s="10">
        <f t="shared" si="60"/>
        <v>-8.2950200000198038E-4</v>
      </c>
      <c r="M77" s="10">
        <f t="shared" si="60"/>
        <v>-9.0945400000030929E-4</v>
      </c>
      <c r="N77" s="10">
        <f t="shared" si="60"/>
        <v>5.5966400000073691E-4</v>
      </c>
      <c r="O77" s="10">
        <f t="shared" si="60"/>
        <v>5.9964000000078954E-4</v>
      </c>
      <c r="P77" s="10"/>
      <c r="Q77" s="18"/>
      <c r="R77" s="18"/>
      <c r="S77" s="18"/>
      <c r="T77" s="18"/>
      <c r="U77" s="10">
        <f t="shared" ref="U77:Z77" si="61">+U41-U69</f>
        <v>-1.9501599999927066E-4</v>
      </c>
      <c r="V77" s="10">
        <f t="shared" si="61"/>
        <v>-5.5425599999914255E-4</v>
      </c>
      <c r="W77" s="10">
        <f t="shared" si="61"/>
        <v>-8.5191199999989919E-4</v>
      </c>
      <c r="X77" s="10">
        <f t="shared" si="61"/>
        <v>9.0659760000004752E-3</v>
      </c>
      <c r="Y77" s="10">
        <f t="shared" si="61"/>
        <v>5.747840000012161E-4</v>
      </c>
      <c r="Z77" s="10">
        <f t="shared" si="61"/>
        <v>6.1584000000181049E-4</v>
      </c>
    </row>
    <row r="78" spans="1:26" s="7" customFormat="1" hidden="1" outlineLevel="1" x14ac:dyDescent="0.2">
      <c r="A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s="7" customFormat="1" hidden="1" outlineLevel="1" x14ac:dyDescent="0.2">
      <c r="A79" s="17"/>
      <c r="C79" s="18"/>
      <c r="D79" s="18"/>
      <c r="E79" s="18"/>
      <c r="F79" s="18"/>
      <c r="G79" s="18"/>
      <c r="H79" s="18"/>
      <c r="I79" s="17"/>
      <c r="J79" s="42" t="s">
        <v>35</v>
      </c>
      <c r="K79" s="42"/>
      <c r="L79" s="42"/>
      <c r="M79" s="42"/>
      <c r="N79" s="42"/>
      <c r="O79" s="42"/>
      <c r="P79" s="36"/>
      <c r="R79" s="18"/>
      <c r="S79" s="18"/>
      <c r="T79" s="17"/>
      <c r="U79" s="42" t="s">
        <v>35</v>
      </c>
      <c r="V79" s="42"/>
      <c r="W79" s="42"/>
      <c r="X79" s="42"/>
      <c r="Y79" s="42"/>
      <c r="Z79" s="42"/>
    </row>
    <row r="80" spans="1:26" s="7" customFormat="1" hidden="1" outlineLevel="1" x14ac:dyDescent="0.2">
      <c r="A80" s="17"/>
      <c r="C80" s="18"/>
      <c r="D80" s="18"/>
      <c r="E80" s="18"/>
      <c r="F80" s="18"/>
      <c r="G80" s="18"/>
      <c r="H80" s="18"/>
      <c r="I80" s="17"/>
      <c r="J80" s="5">
        <v>1</v>
      </c>
      <c r="K80" s="5">
        <v>2</v>
      </c>
      <c r="L80" s="5">
        <v>3</v>
      </c>
      <c r="M80" s="5">
        <v>4</v>
      </c>
      <c r="N80" s="5">
        <v>5</v>
      </c>
      <c r="O80" s="5">
        <v>6</v>
      </c>
      <c r="P80" s="5"/>
      <c r="R80" s="18"/>
      <c r="S80" s="18"/>
      <c r="T80" s="17"/>
      <c r="U80" s="5">
        <v>1</v>
      </c>
      <c r="V80" s="5">
        <v>2</v>
      </c>
      <c r="W80" s="5">
        <v>3</v>
      </c>
      <c r="X80" s="5">
        <v>4</v>
      </c>
      <c r="Y80" s="5">
        <v>5</v>
      </c>
      <c r="Z80" s="5">
        <v>6</v>
      </c>
    </row>
    <row r="81" spans="1:26" s="7" customFormat="1" hidden="1" outlineLevel="1" x14ac:dyDescent="0.2">
      <c r="A81" s="17"/>
      <c r="C81" s="18"/>
      <c r="D81" s="18"/>
      <c r="E81" s="18"/>
      <c r="F81" s="18"/>
      <c r="G81" s="18"/>
      <c r="H81" s="18"/>
      <c r="I81" s="17"/>
      <c r="J81" s="4">
        <f t="shared" ref="J81:O84" si="62">+C37</f>
        <v>5.1479999999999997</v>
      </c>
      <c r="K81" s="4">
        <f t="shared" si="62"/>
        <v>5.4</v>
      </c>
      <c r="L81" s="4">
        <f t="shared" si="62"/>
        <v>5.6610000000000005</v>
      </c>
      <c r="M81" s="4">
        <f t="shared" si="62"/>
        <v>5.9535</v>
      </c>
      <c r="N81" s="4">
        <f t="shared" si="62"/>
        <v>6.1740000000000004</v>
      </c>
      <c r="O81" s="4">
        <f t="shared" si="62"/>
        <v>6.4845000000000006</v>
      </c>
      <c r="P81" s="4"/>
      <c r="Q81" s="10"/>
      <c r="R81" s="18"/>
      <c r="S81" s="18"/>
      <c r="T81" s="18"/>
      <c r="U81" s="4">
        <f t="shared" ref="U81:Z84" si="63">+C37</f>
        <v>5.1479999999999997</v>
      </c>
      <c r="V81" s="4">
        <f t="shared" si="63"/>
        <v>5.4</v>
      </c>
      <c r="W81" s="4">
        <f t="shared" si="63"/>
        <v>5.6610000000000005</v>
      </c>
      <c r="X81" s="4">
        <f t="shared" si="63"/>
        <v>5.9535</v>
      </c>
      <c r="Y81" s="4">
        <f t="shared" si="63"/>
        <v>6.1740000000000004</v>
      </c>
      <c r="Z81" s="4">
        <f t="shared" si="63"/>
        <v>6.4845000000000006</v>
      </c>
    </row>
    <row r="82" spans="1:26" s="7" customFormat="1" hidden="1" outlineLevel="1" x14ac:dyDescent="0.2">
      <c r="A82" s="17"/>
      <c r="C82" s="18"/>
      <c r="D82" s="18"/>
      <c r="E82" s="18"/>
      <c r="F82" s="18"/>
      <c r="G82" s="18"/>
      <c r="H82" s="18"/>
      <c r="I82" s="17"/>
      <c r="J82" s="4">
        <f t="shared" si="62"/>
        <v>6.2919999999999998</v>
      </c>
      <c r="K82" s="4">
        <f t="shared" si="62"/>
        <v>6.6000000000000005</v>
      </c>
      <c r="L82" s="4">
        <f t="shared" si="62"/>
        <v>6.9190000000000005</v>
      </c>
      <c r="M82" s="4">
        <f t="shared" si="62"/>
        <v>7.2765000000000004</v>
      </c>
      <c r="N82" s="4">
        <f t="shared" si="62"/>
        <v>7.5460000000000012</v>
      </c>
      <c r="O82" s="4">
        <f t="shared" si="62"/>
        <v>7.9255000000000004</v>
      </c>
      <c r="P82" s="4"/>
      <c r="Q82" s="10"/>
      <c r="R82" s="18"/>
      <c r="S82" s="18"/>
      <c r="T82" s="18"/>
      <c r="U82" s="4">
        <f t="shared" si="63"/>
        <v>6.2919999999999998</v>
      </c>
      <c r="V82" s="4">
        <f t="shared" si="63"/>
        <v>6.6000000000000005</v>
      </c>
      <c r="W82" s="4">
        <f t="shared" si="63"/>
        <v>6.9190000000000005</v>
      </c>
      <c r="X82" s="4">
        <f t="shared" si="63"/>
        <v>7.2765000000000004</v>
      </c>
      <c r="Y82" s="4">
        <f t="shared" si="63"/>
        <v>7.5460000000000012</v>
      </c>
      <c r="Z82" s="4">
        <f t="shared" si="63"/>
        <v>7.9255000000000004</v>
      </c>
    </row>
    <row r="83" spans="1:26" s="7" customFormat="1" hidden="1" outlineLevel="1" x14ac:dyDescent="0.2">
      <c r="A83" s="17"/>
      <c r="C83" s="18"/>
      <c r="D83" s="18"/>
      <c r="E83" s="18"/>
      <c r="F83" s="18"/>
      <c r="G83" s="18"/>
      <c r="H83" s="18"/>
      <c r="I83" s="17"/>
      <c r="J83" s="4">
        <f t="shared" si="62"/>
        <v>7.4359999999999999</v>
      </c>
      <c r="K83" s="4">
        <f t="shared" si="62"/>
        <v>7.8000000000000007</v>
      </c>
      <c r="L83" s="4">
        <f t="shared" si="62"/>
        <v>8.1769999999999996</v>
      </c>
      <c r="M83" s="4">
        <f t="shared" si="62"/>
        <v>8.5995000000000008</v>
      </c>
      <c r="N83" s="4">
        <f t="shared" si="62"/>
        <v>8.918000000000001</v>
      </c>
      <c r="O83" s="4">
        <f t="shared" si="62"/>
        <v>9.3665000000000003</v>
      </c>
      <c r="P83" s="4"/>
      <c r="Q83" s="10"/>
      <c r="R83" s="18"/>
      <c r="S83" s="18"/>
      <c r="T83" s="18"/>
      <c r="U83" s="4">
        <f t="shared" si="63"/>
        <v>7.4359999999999999</v>
      </c>
      <c r="V83" s="4">
        <f t="shared" si="63"/>
        <v>7.8000000000000007</v>
      </c>
      <c r="W83" s="4">
        <f t="shared" si="63"/>
        <v>8.1769999999999996</v>
      </c>
      <c r="X83" s="4">
        <f t="shared" si="63"/>
        <v>8.5995000000000008</v>
      </c>
      <c r="Y83" s="4">
        <f t="shared" si="63"/>
        <v>8.918000000000001</v>
      </c>
      <c r="Z83" s="4">
        <f t="shared" si="63"/>
        <v>9.3665000000000003</v>
      </c>
    </row>
    <row r="84" spans="1:26" s="7" customFormat="1" hidden="1" outlineLevel="1" x14ac:dyDescent="0.2">
      <c r="A84" s="17"/>
      <c r="C84" s="18"/>
      <c r="D84" s="18"/>
      <c r="E84" s="18"/>
      <c r="F84" s="18"/>
      <c r="G84" s="18"/>
      <c r="H84" s="18"/>
      <c r="I84" s="17"/>
      <c r="J84" s="4">
        <f t="shared" si="62"/>
        <v>8.58</v>
      </c>
      <c r="K84" s="4">
        <f t="shared" si="62"/>
        <v>9</v>
      </c>
      <c r="L84" s="4">
        <f t="shared" si="62"/>
        <v>9.4350000000000005</v>
      </c>
      <c r="M84" s="4">
        <f t="shared" si="62"/>
        <v>9.9224999999999994</v>
      </c>
      <c r="N84" s="4">
        <f t="shared" si="62"/>
        <v>10.290000000000001</v>
      </c>
      <c r="O84" s="4">
        <f t="shared" si="62"/>
        <v>10.807500000000001</v>
      </c>
      <c r="P84" s="4"/>
      <c r="Q84" s="10"/>
      <c r="R84" s="18"/>
      <c r="S84" s="18"/>
      <c r="T84" s="18"/>
      <c r="U84" s="4">
        <f t="shared" si="63"/>
        <v>8.58</v>
      </c>
      <c r="V84" s="4">
        <f t="shared" si="63"/>
        <v>9</v>
      </c>
      <c r="W84" s="4">
        <f t="shared" si="63"/>
        <v>9.4350000000000005</v>
      </c>
      <c r="X84" s="4">
        <f t="shared" si="63"/>
        <v>9.9224999999999994</v>
      </c>
      <c r="Y84" s="4">
        <f t="shared" si="63"/>
        <v>10.290000000000001</v>
      </c>
      <c r="Z84" s="4">
        <f t="shared" si="63"/>
        <v>10.807500000000001</v>
      </c>
    </row>
    <row r="85" spans="1:26" s="7" customFormat="1" hidden="1" outlineLevel="1" x14ac:dyDescent="0.2">
      <c r="A85" s="17"/>
      <c r="C85" s="18"/>
      <c r="D85" s="18"/>
      <c r="E85" s="18"/>
      <c r="F85" s="18"/>
      <c r="G85" s="18"/>
      <c r="H85" s="18"/>
      <c r="I85" s="17"/>
      <c r="J85" s="4">
        <f t="shared" ref="J85:O85" si="64">C32</f>
        <v>11.44</v>
      </c>
      <c r="K85" s="4">
        <f t="shared" si="64"/>
        <v>12</v>
      </c>
      <c r="L85" s="4">
        <f t="shared" si="64"/>
        <v>12.58</v>
      </c>
      <c r="M85" s="4">
        <f t="shared" si="64"/>
        <v>13.23</v>
      </c>
      <c r="N85" s="4">
        <f t="shared" si="64"/>
        <v>13.72</v>
      </c>
      <c r="O85" s="4">
        <f t="shared" si="64"/>
        <v>14.41</v>
      </c>
      <c r="P85" s="4"/>
      <c r="Q85" s="10"/>
      <c r="R85" s="18"/>
      <c r="S85" s="18"/>
      <c r="T85" s="18"/>
      <c r="U85" s="4">
        <f t="shared" ref="U85:Z85" si="65">C32</f>
        <v>11.44</v>
      </c>
      <c r="V85" s="4">
        <f t="shared" si="65"/>
        <v>12</v>
      </c>
      <c r="W85" s="4">
        <f t="shared" si="65"/>
        <v>12.58</v>
      </c>
      <c r="X85" s="4">
        <f t="shared" si="65"/>
        <v>13.23</v>
      </c>
      <c r="Y85" s="4">
        <f t="shared" si="65"/>
        <v>13.72</v>
      </c>
      <c r="Z85" s="4">
        <f t="shared" si="65"/>
        <v>14.41</v>
      </c>
    </row>
    <row r="86" spans="1:26" s="7" customFormat="1" hidden="1" outlineLevel="1" x14ac:dyDescent="0.2">
      <c r="A86" s="17"/>
      <c r="C86" s="18"/>
      <c r="D86" s="18"/>
      <c r="E86" s="18"/>
      <c r="F86" s="18"/>
      <c r="G86" s="18"/>
      <c r="H86" s="18"/>
      <c r="I86" s="17"/>
      <c r="J86" s="4"/>
      <c r="K86" s="4"/>
      <c r="L86" s="4"/>
      <c r="M86" s="4"/>
      <c r="N86" s="4"/>
      <c r="O86" s="4"/>
      <c r="P86" s="4"/>
      <c r="R86" s="18"/>
      <c r="S86" s="18"/>
      <c r="T86" s="17"/>
      <c r="V86" s="4"/>
      <c r="W86" s="4"/>
      <c r="X86" s="4"/>
      <c r="Y86" s="4"/>
      <c r="Z86" s="4"/>
    </row>
    <row r="87" spans="1:26" s="7" customFormat="1" hidden="1" outlineLevel="1" x14ac:dyDescent="0.2">
      <c r="A87" s="17"/>
      <c r="C87" s="18"/>
      <c r="D87" s="18"/>
      <c r="E87" s="18"/>
      <c r="F87" s="18"/>
      <c r="G87" s="18"/>
      <c r="H87" s="18"/>
      <c r="I87" s="17"/>
      <c r="J87" s="42" t="s">
        <v>18</v>
      </c>
      <c r="K87" s="42"/>
      <c r="L87" s="42"/>
      <c r="M87" s="42"/>
      <c r="N87" s="42"/>
      <c r="O87" s="42"/>
      <c r="P87" s="36"/>
      <c r="R87" s="18"/>
      <c r="S87" s="18"/>
      <c r="T87" s="17"/>
      <c r="U87" s="42" t="s">
        <v>18</v>
      </c>
      <c r="V87" s="42"/>
      <c r="W87" s="42"/>
      <c r="X87" s="42"/>
      <c r="Y87" s="42"/>
      <c r="Z87" s="42"/>
    </row>
    <row r="88" spans="1:26" s="7" customFormat="1" hidden="1" outlineLevel="1" x14ac:dyDescent="0.2">
      <c r="A88" s="17"/>
      <c r="C88" s="18"/>
      <c r="D88" s="18"/>
      <c r="E88" s="18"/>
      <c r="F88" s="18"/>
      <c r="G88" s="18"/>
      <c r="H88" s="18"/>
      <c r="I88" s="17"/>
      <c r="J88" s="5">
        <v>1</v>
      </c>
      <c r="K88" s="5">
        <v>2</v>
      </c>
      <c r="L88" s="5">
        <v>3</v>
      </c>
      <c r="M88" s="5">
        <v>4</v>
      </c>
      <c r="N88" s="5">
        <v>5</v>
      </c>
      <c r="O88" s="5">
        <v>6</v>
      </c>
      <c r="P88" s="5"/>
      <c r="R88" s="18"/>
      <c r="S88" s="18"/>
      <c r="T88" s="17"/>
      <c r="U88" s="5">
        <v>1</v>
      </c>
      <c r="V88" s="5">
        <v>2</v>
      </c>
      <c r="W88" s="5">
        <v>3</v>
      </c>
      <c r="X88" s="5">
        <v>4</v>
      </c>
      <c r="Y88" s="5">
        <v>5</v>
      </c>
      <c r="Z88" s="5">
        <v>6</v>
      </c>
    </row>
    <row r="89" spans="1:26" s="7" customFormat="1" hidden="1" outlineLevel="1" x14ac:dyDescent="0.2">
      <c r="A89" s="17"/>
      <c r="C89" s="18"/>
      <c r="D89" s="18"/>
      <c r="E89" s="18"/>
      <c r="F89" s="18"/>
      <c r="G89" s="18"/>
      <c r="H89" s="18"/>
      <c r="I89" s="17"/>
      <c r="J89" s="4">
        <f t="shared" ref="J89:O92" si="66">(C37*$M$32)</f>
        <v>0.57142799999999994</v>
      </c>
      <c r="K89" s="4">
        <f t="shared" si="66"/>
        <v>0.59940000000000004</v>
      </c>
      <c r="L89" s="4">
        <f t="shared" si="66"/>
        <v>0.62837100000000001</v>
      </c>
      <c r="M89" s="4">
        <f t="shared" si="66"/>
        <v>0.6608385</v>
      </c>
      <c r="N89" s="4">
        <f t="shared" si="66"/>
        <v>0.68531400000000009</v>
      </c>
      <c r="O89" s="4">
        <f t="shared" si="66"/>
        <v>0.71977950000000013</v>
      </c>
      <c r="P89" s="4"/>
      <c r="Q89" s="10"/>
      <c r="R89" s="18"/>
      <c r="S89" s="18"/>
      <c r="T89" s="18"/>
      <c r="U89" s="4">
        <f>(C37*$X$32)-0.01</f>
        <v>0.58716800000000002</v>
      </c>
      <c r="V89" s="4">
        <f t="shared" ref="U89:Z92" si="67">(D37*$X$32)</f>
        <v>0.62640000000000007</v>
      </c>
      <c r="W89" s="4">
        <f t="shared" si="67"/>
        <v>0.65667600000000004</v>
      </c>
      <c r="X89" s="4">
        <f t="shared" si="67"/>
        <v>0.69060600000000005</v>
      </c>
      <c r="Y89" s="4">
        <f t="shared" si="67"/>
        <v>0.71618400000000004</v>
      </c>
      <c r="Z89" s="4">
        <f t="shared" si="67"/>
        <v>0.75220200000000015</v>
      </c>
    </row>
    <row r="90" spans="1:26" s="7" customFormat="1" hidden="1" outlineLevel="1" x14ac:dyDescent="0.2">
      <c r="A90" s="17"/>
      <c r="C90" s="18"/>
      <c r="D90" s="18"/>
      <c r="E90" s="18"/>
      <c r="F90" s="18"/>
      <c r="G90" s="18"/>
      <c r="H90" s="18"/>
      <c r="I90" s="17"/>
      <c r="J90" s="4">
        <f t="shared" si="66"/>
        <v>0.69841200000000003</v>
      </c>
      <c r="K90" s="4">
        <f t="shared" si="66"/>
        <v>0.73260000000000003</v>
      </c>
      <c r="L90" s="4">
        <f t="shared" si="66"/>
        <v>0.76800900000000005</v>
      </c>
      <c r="M90" s="4">
        <f>(F38*$M$32)-0.01</f>
        <v>0.7976915</v>
      </c>
      <c r="N90" s="4">
        <f>(G38*$M$32)-0.01</f>
        <v>0.82760600000000017</v>
      </c>
      <c r="O90" s="4">
        <f t="shared" si="66"/>
        <v>0.87973050000000008</v>
      </c>
      <c r="P90" s="4"/>
      <c r="Q90" s="10"/>
      <c r="R90" s="18"/>
      <c r="S90" s="18"/>
      <c r="T90" s="18"/>
      <c r="U90" s="4">
        <f t="shared" si="67"/>
        <v>0.72987199999999997</v>
      </c>
      <c r="V90" s="4">
        <f>(D38*$X$32)-0.01</f>
        <v>0.75560000000000005</v>
      </c>
      <c r="W90" s="4">
        <f t="shared" si="67"/>
        <v>0.8026040000000001</v>
      </c>
      <c r="X90" s="4">
        <f t="shared" si="67"/>
        <v>0.8440740000000001</v>
      </c>
      <c r="Y90" s="4">
        <f t="shared" si="67"/>
        <v>0.87533600000000023</v>
      </c>
      <c r="Z90" s="4">
        <f t="shared" si="67"/>
        <v>0.91935800000000012</v>
      </c>
    </row>
    <row r="91" spans="1:26" s="7" customFormat="1" hidden="1" outlineLevel="1" x14ac:dyDescent="0.2">
      <c r="A91" s="17"/>
      <c r="C91" s="18"/>
      <c r="D91" s="18"/>
      <c r="E91" s="18"/>
      <c r="F91" s="18"/>
      <c r="G91" s="18"/>
      <c r="H91" s="18"/>
      <c r="I91" s="17"/>
      <c r="J91" s="4">
        <f>(C39*$M$32)-0.01</f>
        <v>0.81539600000000001</v>
      </c>
      <c r="K91" s="4">
        <f t="shared" si="66"/>
        <v>0.86580000000000013</v>
      </c>
      <c r="L91" s="4">
        <f>(E39*$M$32)-0.01</f>
        <v>0.89764699999999997</v>
      </c>
      <c r="M91" s="4">
        <f>(F39*$M$32)+0.01</f>
        <v>0.96454450000000014</v>
      </c>
      <c r="N91" s="4">
        <f t="shared" si="66"/>
        <v>0.98989800000000017</v>
      </c>
      <c r="O91" s="4">
        <f t="shared" si="66"/>
        <v>1.0396815000000001</v>
      </c>
      <c r="P91" s="4"/>
      <c r="Q91" s="10"/>
      <c r="R91" s="18"/>
      <c r="S91" s="18"/>
      <c r="T91" s="18"/>
      <c r="U91" s="4">
        <f t="shared" si="67"/>
        <v>0.86257600000000001</v>
      </c>
      <c r="V91" s="4">
        <f t="shared" si="67"/>
        <v>0.90480000000000016</v>
      </c>
      <c r="W91" s="4">
        <f t="shared" si="67"/>
        <v>0.94853200000000004</v>
      </c>
      <c r="X91" s="4">
        <f t="shared" si="67"/>
        <v>0.99754200000000015</v>
      </c>
      <c r="Y91" s="4">
        <f t="shared" si="67"/>
        <v>1.0344880000000001</v>
      </c>
      <c r="Z91" s="4">
        <f t="shared" si="67"/>
        <v>1.086514</v>
      </c>
    </row>
    <row r="92" spans="1:26" s="7" customFormat="1" hidden="1" outlineLevel="1" x14ac:dyDescent="0.2">
      <c r="A92" s="17"/>
      <c r="C92" s="18"/>
      <c r="D92" s="18"/>
      <c r="E92" s="18"/>
      <c r="F92" s="18"/>
      <c r="G92" s="18"/>
      <c r="H92" s="18"/>
      <c r="I92" s="17"/>
      <c r="J92" s="4">
        <f t="shared" si="66"/>
        <v>0.95238</v>
      </c>
      <c r="K92" s="4">
        <f t="shared" si="66"/>
        <v>0.999</v>
      </c>
      <c r="L92" s="4">
        <f>(E40*$M$32)-0.01</f>
        <v>1.037285</v>
      </c>
      <c r="M92" s="4">
        <f>(F40*$M$32)+0.01</f>
        <v>1.1113975</v>
      </c>
      <c r="N92" s="4">
        <f>(G40*$M$32)+0.01</f>
        <v>1.15219</v>
      </c>
      <c r="O92" s="4">
        <f t="shared" si="66"/>
        <v>1.1996325000000001</v>
      </c>
      <c r="P92" s="4"/>
      <c r="Q92" s="10"/>
      <c r="R92" s="18"/>
      <c r="S92" s="18"/>
      <c r="T92" s="18"/>
      <c r="U92" s="4">
        <f>(C40*$X$32)-0.01</f>
        <v>0.98528000000000004</v>
      </c>
      <c r="V92" s="4">
        <f>(D40*$X$32)+0.01</f>
        <v>1.054</v>
      </c>
      <c r="W92" s="4">
        <f t="shared" si="67"/>
        <v>1.0944600000000002</v>
      </c>
      <c r="X92" s="4">
        <f t="shared" si="67"/>
        <v>1.1510100000000001</v>
      </c>
      <c r="Y92" s="4">
        <f t="shared" si="67"/>
        <v>1.1936400000000003</v>
      </c>
      <c r="Z92" s="4">
        <f t="shared" si="67"/>
        <v>1.2536700000000003</v>
      </c>
    </row>
    <row r="93" spans="1:26" s="7" customFormat="1" hidden="1" outlineLevel="1" x14ac:dyDescent="0.2">
      <c r="A93" s="17"/>
      <c r="C93" s="18"/>
      <c r="D93" s="18"/>
      <c r="E93" s="18"/>
      <c r="F93" s="18"/>
      <c r="G93" s="18"/>
      <c r="H93" s="18"/>
      <c r="I93" s="17"/>
      <c r="J93" s="4">
        <f t="shared" ref="J93:O93" si="68">C32*$M$32</f>
        <v>1.2698399999999999</v>
      </c>
      <c r="K93" s="4">
        <f t="shared" si="68"/>
        <v>1.3320000000000001</v>
      </c>
      <c r="L93" s="4">
        <f>E32*$M$32-0.01</f>
        <v>1.3863799999999999</v>
      </c>
      <c r="M93" s="4">
        <f>F32*$M$32-0.01</f>
        <v>1.4585300000000001</v>
      </c>
      <c r="N93" s="4">
        <f t="shared" si="68"/>
        <v>1.5229200000000001</v>
      </c>
      <c r="O93" s="4">
        <f t="shared" si="68"/>
        <v>1.59951</v>
      </c>
      <c r="P93" s="4"/>
      <c r="Q93" s="10"/>
      <c r="R93" s="18"/>
      <c r="S93" s="18"/>
      <c r="T93" s="18"/>
      <c r="U93" s="4">
        <f t="shared" ref="U93:Z93" si="69">(C32*$X$32)</f>
        <v>1.32704</v>
      </c>
      <c r="V93" s="4">
        <f t="shared" si="69"/>
        <v>1.3920000000000001</v>
      </c>
      <c r="W93" s="4">
        <f t="shared" si="69"/>
        <v>1.4592800000000001</v>
      </c>
      <c r="X93" s="4">
        <f t="shared" si="69"/>
        <v>1.53468</v>
      </c>
      <c r="Y93" s="4">
        <f t="shared" si="69"/>
        <v>1.59152</v>
      </c>
      <c r="Z93" s="4">
        <f t="shared" si="69"/>
        <v>1.6715600000000002</v>
      </c>
    </row>
    <row r="94" spans="1:26" s="7" customFormat="1" hidden="1" outlineLevel="1" x14ac:dyDescent="0.2">
      <c r="A94" s="17"/>
      <c r="C94" s="18"/>
      <c r="D94" s="18"/>
      <c r="E94" s="18"/>
      <c r="F94" s="18"/>
      <c r="G94" s="18"/>
      <c r="H94" s="18"/>
      <c r="I94" s="17"/>
      <c r="J94" s="4"/>
      <c r="K94" s="4"/>
      <c r="L94" s="4"/>
      <c r="M94" s="4"/>
      <c r="N94" s="4"/>
      <c r="O94" s="4"/>
      <c r="P94" s="4"/>
      <c r="R94" s="18"/>
      <c r="S94" s="18"/>
      <c r="T94" s="17"/>
      <c r="U94" s="4"/>
      <c r="V94" s="4"/>
      <c r="W94" s="4"/>
      <c r="X94" s="4"/>
      <c r="Y94" s="4"/>
      <c r="Z94" s="4"/>
    </row>
    <row r="95" spans="1:26" s="7" customFormat="1" hidden="1" outlineLevel="1" x14ac:dyDescent="0.2">
      <c r="A95" s="17"/>
      <c r="C95" s="18"/>
      <c r="D95" s="18"/>
      <c r="E95" s="18"/>
      <c r="F95" s="18"/>
      <c r="G95" s="18"/>
      <c r="H95" s="18"/>
      <c r="I95" s="17"/>
      <c r="J95" s="42" t="s">
        <v>43</v>
      </c>
      <c r="K95" s="42"/>
      <c r="L95" s="42"/>
      <c r="M95" s="42"/>
      <c r="N95" s="42"/>
      <c r="O95" s="42"/>
      <c r="P95" s="36"/>
      <c r="R95" s="18"/>
      <c r="S95" s="18"/>
      <c r="T95" s="17"/>
      <c r="U95" s="42" t="s">
        <v>43</v>
      </c>
      <c r="V95" s="42"/>
      <c r="W95" s="42"/>
      <c r="X95" s="42"/>
      <c r="Y95" s="42"/>
      <c r="Z95" s="42"/>
    </row>
    <row r="96" spans="1:26" s="7" customFormat="1" hidden="1" outlineLevel="1" x14ac:dyDescent="0.2">
      <c r="A96" s="17"/>
      <c r="C96" s="18"/>
      <c r="D96" s="18"/>
      <c r="E96" s="18"/>
      <c r="F96" s="18"/>
      <c r="G96" s="18"/>
      <c r="H96" s="18"/>
      <c r="I96" s="17"/>
      <c r="J96" s="5">
        <v>1</v>
      </c>
      <c r="K96" s="5">
        <v>2</v>
      </c>
      <c r="L96" s="5">
        <v>3</v>
      </c>
      <c r="M96" s="5">
        <v>4</v>
      </c>
      <c r="N96" s="5">
        <v>5</v>
      </c>
      <c r="O96" s="5">
        <v>6</v>
      </c>
      <c r="P96" s="5"/>
      <c r="R96" s="18"/>
      <c r="S96" s="18"/>
      <c r="T96" s="17"/>
      <c r="U96" s="5">
        <v>1</v>
      </c>
      <c r="V96" s="5">
        <v>2</v>
      </c>
      <c r="W96" s="5">
        <v>3</v>
      </c>
      <c r="X96" s="5">
        <v>4</v>
      </c>
      <c r="Y96" s="5">
        <v>5</v>
      </c>
      <c r="Z96" s="5">
        <v>6</v>
      </c>
    </row>
    <row r="97" spans="1:26" s="7" customFormat="1" hidden="1" outlineLevel="1" x14ac:dyDescent="0.2">
      <c r="A97" s="17"/>
      <c r="C97" s="18"/>
      <c r="D97" s="18"/>
      <c r="E97" s="18"/>
      <c r="F97" s="18"/>
      <c r="G97" s="18"/>
      <c r="I97" s="17"/>
      <c r="J97" s="4">
        <f t="shared" ref="J97:O100" si="70">(C37+(C37*$M$32))*$M$33</f>
        <v>0.45755424</v>
      </c>
      <c r="K97" s="4">
        <f t="shared" si="70"/>
        <v>0.47995200000000005</v>
      </c>
      <c r="L97" s="4">
        <f t="shared" si="70"/>
        <v>0.50314968000000004</v>
      </c>
      <c r="M97" s="4">
        <f t="shared" si="70"/>
        <v>0.52914707999999999</v>
      </c>
      <c r="N97" s="4">
        <f t="shared" si="70"/>
        <v>0.54874512000000009</v>
      </c>
      <c r="O97" s="4">
        <f t="shared" si="70"/>
        <v>0.57634236000000005</v>
      </c>
      <c r="P97" s="4"/>
      <c r="Q97" s="10"/>
      <c r="R97" s="18"/>
      <c r="S97" s="18"/>
      <c r="T97" s="18"/>
      <c r="U97" s="4">
        <f t="shared" ref="U97:Y100" si="71">(C37+(C37*$X$32))*$X$33</f>
        <v>0.45961343999999998</v>
      </c>
      <c r="V97" s="4">
        <f t="shared" si="71"/>
        <v>0.48211200000000004</v>
      </c>
      <c r="W97" s="4">
        <f>(E37+(E37*$X$32))*$X$33-0.01</f>
        <v>0.49541408000000009</v>
      </c>
      <c r="X97" s="4">
        <f>(F37+(F37*$X$32))*$X$33+0.01</f>
        <v>0.54152847999999998</v>
      </c>
      <c r="Y97" s="4">
        <f t="shared" si="71"/>
        <v>0.55121472000000005</v>
      </c>
      <c r="Z97" s="4">
        <f>(H37+(H37*$X$32))*$X$33+0.01</f>
        <v>0.58893616000000015</v>
      </c>
    </row>
    <row r="98" spans="1:26" s="7" customFormat="1" hidden="1" outlineLevel="1" x14ac:dyDescent="0.2">
      <c r="A98" s="17"/>
      <c r="C98" s="18"/>
      <c r="D98" s="18"/>
      <c r="E98" s="18"/>
      <c r="F98" s="18"/>
      <c r="G98" s="18"/>
      <c r="I98" s="17"/>
      <c r="J98" s="4">
        <f t="shared" si="70"/>
        <v>0.55923296</v>
      </c>
      <c r="K98" s="4">
        <f t="shared" si="70"/>
        <v>0.58660800000000002</v>
      </c>
      <c r="L98" s="4">
        <f t="shared" si="70"/>
        <v>0.61496072000000002</v>
      </c>
      <c r="M98" s="4">
        <f t="shared" si="70"/>
        <v>0.64673532000000011</v>
      </c>
      <c r="N98" s="4">
        <f t="shared" si="70"/>
        <v>0.67068848000000014</v>
      </c>
      <c r="O98" s="4">
        <f t="shared" si="70"/>
        <v>0.70441844000000009</v>
      </c>
      <c r="P98" s="4"/>
      <c r="Q98" s="10"/>
      <c r="R98" s="18"/>
      <c r="S98" s="18"/>
      <c r="T98" s="18"/>
      <c r="U98" s="4">
        <f t="shared" si="71"/>
        <v>0.56174975999999999</v>
      </c>
      <c r="V98" s="4">
        <f t="shared" si="71"/>
        <v>0.58924800000000011</v>
      </c>
      <c r="W98" s="4">
        <f t="shared" si="71"/>
        <v>0.61772832000000011</v>
      </c>
      <c r="X98" s="4">
        <f t="shared" si="71"/>
        <v>0.6496459200000001</v>
      </c>
      <c r="Y98" s="4">
        <f t="shared" si="71"/>
        <v>0.67370688000000012</v>
      </c>
      <c r="Z98" s="4">
        <f>(H38+(H38*$X$32))*$X$33-0.01</f>
        <v>0.69758863999999998</v>
      </c>
    </row>
    <row r="99" spans="1:26" s="7" customFormat="1" hidden="1" outlineLevel="1" x14ac:dyDescent="0.2">
      <c r="A99" s="17"/>
      <c r="C99" s="18"/>
      <c r="D99" s="18"/>
      <c r="E99" s="18"/>
      <c r="F99" s="18"/>
      <c r="G99" s="18"/>
      <c r="I99" s="17"/>
      <c r="J99" s="4">
        <f t="shared" si="70"/>
        <v>0.66091168</v>
      </c>
      <c r="K99" s="4">
        <f t="shared" si="70"/>
        <v>0.6932640000000001</v>
      </c>
      <c r="L99" s="4">
        <f t="shared" si="70"/>
        <v>0.72677175999999999</v>
      </c>
      <c r="M99" s="4">
        <f t="shared" si="70"/>
        <v>0.76432356000000012</v>
      </c>
      <c r="N99" s="4">
        <f t="shared" si="70"/>
        <v>0.79263184000000009</v>
      </c>
      <c r="O99" s="4">
        <f t="shared" si="70"/>
        <v>0.83249452000000002</v>
      </c>
      <c r="P99" s="4"/>
      <c r="Q99" s="10"/>
      <c r="R99" s="18"/>
      <c r="S99" s="18"/>
      <c r="T99" s="18"/>
      <c r="U99" s="4">
        <f t="shared" si="71"/>
        <v>0.66388608000000005</v>
      </c>
      <c r="V99" s="4">
        <f t="shared" si="71"/>
        <v>0.696384</v>
      </c>
      <c r="W99" s="4">
        <f t="shared" si="71"/>
        <v>0.73004256000000001</v>
      </c>
      <c r="X99" s="4">
        <f>(F39+(F39*$X$32))*$X$33-0.01</f>
        <v>0.75776336000000011</v>
      </c>
      <c r="Y99" s="4">
        <f t="shared" si="71"/>
        <v>0.79619904000000008</v>
      </c>
      <c r="Z99" s="4">
        <f>(H39+(H39*$X$32))*$X$33-0.01</f>
        <v>0.82624111999999994</v>
      </c>
    </row>
    <row r="100" spans="1:26" s="7" customFormat="1" hidden="1" outlineLevel="1" x14ac:dyDescent="0.2">
      <c r="A100" s="17"/>
      <c r="C100" s="18"/>
      <c r="D100" s="18"/>
      <c r="E100" s="18"/>
      <c r="F100" s="18"/>
      <c r="G100" s="18"/>
      <c r="I100" s="17"/>
      <c r="J100" s="4">
        <f t="shared" si="70"/>
        <v>0.7625904</v>
      </c>
      <c r="K100" s="4">
        <f t="shared" si="70"/>
        <v>0.79992000000000008</v>
      </c>
      <c r="L100" s="4">
        <f t="shared" si="70"/>
        <v>0.83858280000000007</v>
      </c>
      <c r="M100" s="4">
        <f t="shared" si="70"/>
        <v>0.88191180000000002</v>
      </c>
      <c r="N100" s="4">
        <f t="shared" si="70"/>
        <v>0.91457520000000003</v>
      </c>
      <c r="O100" s="4">
        <f t="shared" si="70"/>
        <v>0.96057060000000005</v>
      </c>
      <c r="P100" s="4"/>
      <c r="Q100" s="10"/>
      <c r="R100" s="18"/>
      <c r="S100" s="18"/>
      <c r="T100" s="18"/>
      <c r="U100" s="4">
        <f t="shared" si="71"/>
        <v>0.76602239999999999</v>
      </c>
      <c r="V100" s="4">
        <f t="shared" si="71"/>
        <v>0.80352000000000001</v>
      </c>
      <c r="W100" s="4">
        <f t="shared" si="71"/>
        <v>0.84235680000000002</v>
      </c>
      <c r="X100" s="4">
        <f t="shared" si="71"/>
        <v>0.88588079999999991</v>
      </c>
      <c r="Y100" s="4">
        <f t="shared" si="71"/>
        <v>0.91869120000000015</v>
      </c>
      <c r="Z100" s="4">
        <f>(H40+(H40*$X$32))*$X$33+0.01</f>
        <v>0.97489360000000003</v>
      </c>
    </row>
    <row r="101" spans="1:26" s="7" customFormat="1" hidden="1" outlineLevel="1" x14ac:dyDescent="0.2">
      <c r="A101" s="17"/>
      <c r="C101" s="18"/>
      <c r="D101" s="18"/>
      <c r="E101" s="18"/>
      <c r="F101" s="18"/>
      <c r="G101" s="18"/>
      <c r="I101" s="17"/>
      <c r="J101" s="4">
        <f t="shared" ref="J101:O101" si="72">(C32+(C32*$M$32))*$M$33</f>
        <v>1.0167872</v>
      </c>
      <c r="K101" s="4">
        <f t="shared" si="72"/>
        <v>1.0665600000000002</v>
      </c>
      <c r="L101" s="4">
        <f t="shared" si="72"/>
        <v>1.1181104000000002</v>
      </c>
      <c r="M101" s="4">
        <f t="shared" si="72"/>
        <v>1.1758824000000001</v>
      </c>
      <c r="N101" s="4">
        <f t="shared" si="72"/>
        <v>1.2194336000000001</v>
      </c>
      <c r="O101" s="4">
        <f t="shared" si="72"/>
        <v>1.2807607999999999</v>
      </c>
      <c r="P101" s="4"/>
      <c r="Q101" s="10"/>
      <c r="R101" s="18"/>
      <c r="S101" s="18"/>
      <c r="T101" s="18"/>
      <c r="U101" s="4">
        <f t="shared" ref="U101:Z101" si="73">(C32+(C32*$X$32))*$X$33</f>
        <v>1.0213631999999999</v>
      </c>
      <c r="V101" s="4">
        <f t="shared" si="73"/>
        <v>1.0713600000000001</v>
      </c>
      <c r="W101" s="4">
        <f t="shared" si="73"/>
        <v>1.1231424000000001</v>
      </c>
      <c r="X101" s="4">
        <f t="shared" si="73"/>
        <v>1.1811744</v>
      </c>
      <c r="Y101" s="4">
        <f>(G32+(G32*$X$32))*$X$33+0.01</f>
        <v>1.2349216000000001</v>
      </c>
      <c r="Z101" s="4">
        <f t="shared" si="73"/>
        <v>1.2865248</v>
      </c>
    </row>
    <row r="102" spans="1:26" s="7" customFormat="1" hidden="1" outlineLevel="1" x14ac:dyDescent="0.2">
      <c r="A102" s="17"/>
      <c r="C102" s="18"/>
      <c r="D102" s="18"/>
      <c r="E102" s="18"/>
      <c r="F102" s="18"/>
      <c r="G102" s="18"/>
      <c r="H102" s="18"/>
      <c r="I102" s="17"/>
      <c r="J102" s="4"/>
      <c r="K102" s="4"/>
      <c r="L102" s="4"/>
      <c r="M102" s="4"/>
      <c r="N102" s="4"/>
      <c r="O102" s="4"/>
      <c r="P102" s="4"/>
      <c r="Q102" s="10"/>
      <c r="R102" s="18"/>
      <c r="S102" s="18"/>
      <c r="T102" s="18"/>
      <c r="U102" s="4"/>
      <c r="V102" s="4"/>
      <c r="W102" s="4"/>
      <c r="X102" s="4"/>
      <c r="Y102" s="4"/>
      <c r="Z102" s="4"/>
    </row>
    <row r="103" spans="1:26" s="7" customFormat="1" hidden="1" outlineLevel="1" x14ac:dyDescent="0.2">
      <c r="A103" s="17"/>
      <c r="C103" s="18"/>
      <c r="D103" s="18"/>
      <c r="E103" s="18"/>
      <c r="F103" s="18"/>
      <c r="G103" s="18"/>
      <c r="H103" s="18"/>
      <c r="I103" s="17"/>
      <c r="J103" s="42" t="s">
        <v>36</v>
      </c>
      <c r="K103" s="42"/>
      <c r="L103" s="42"/>
      <c r="M103" s="42"/>
      <c r="N103" s="42"/>
      <c r="O103" s="42"/>
      <c r="P103" s="36"/>
      <c r="R103" s="18"/>
      <c r="S103" s="18"/>
      <c r="T103" s="17"/>
      <c r="U103" s="42" t="s">
        <v>36</v>
      </c>
      <c r="V103" s="42"/>
      <c r="W103" s="42"/>
      <c r="X103" s="42"/>
      <c r="Y103" s="42"/>
      <c r="Z103" s="42"/>
    </row>
    <row r="104" spans="1:26" s="7" customFormat="1" hidden="1" outlineLevel="1" x14ac:dyDescent="0.2">
      <c r="A104" s="17"/>
      <c r="C104" s="18"/>
      <c r="D104" s="18"/>
      <c r="E104" s="18"/>
      <c r="F104" s="18"/>
      <c r="G104" s="18"/>
      <c r="H104" s="18"/>
      <c r="I104" s="17"/>
      <c r="J104" s="10">
        <f>+ROUND(J81,2)+ROUND(J89,2)+ROUND(J97,2)</f>
        <v>6.1800000000000006</v>
      </c>
      <c r="K104" s="10">
        <f t="shared" ref="K104:O104" si="74">+ROUND(K81,2)+ROUND(K89,2)+ROUND(K97,2)</f>
        <v>6.48</v>
      </c>
      <c r="L104" s="10">
        <f t="shared" si="74"/>
        <v>6.79</v>
      </c>
      <c r="M104" s="10">
        <f t="shared" si="74"/>
        <v>7.1400000000000006</v>
      </c>
      <c r="N104" s="10">
        <f t="shared" si="74"/>
        <v>7.4099999999999993</v>
      </c>
      <c r="O104" s="10">
        <f t="shared" si="74"/>
        <v>7.78</v>
      </c>
      <c r="P104" s="10"/>
      <c r="Q104" s="10"/>
      <c r="R104" s="18"/>
      <c r="S104" s="18"/>
      <c r="T104" s="18"/>
      <c r="U104" s="10">
        <f>+ROUND(U81,2)+ROUND(U89,2)+ROUND(U97,2)</f>
        <v>6.2</v>
      </c>
      <c r="V104" s="10">
        <f t="shared" ref="V104:Z104" si="75">+ROUND(V81,2)+ROUND(V89,2)+ROUND(V97,2)</f>
        <v>6.51</v>
      </c>
      <c r="W104" s="10">
        <f t="shared" si="75"/>
        <v>6.82</v>
      </c>
      <c r="X104" s="10">
        <f t="shared" si="75"/>
        <v>7.1800000000000006</v>
      </c>
      <c r="Y104" s="10">
        <f t="shared" si="75"/>
        <v>7.4399999999999995</v>
      </c>
      <c r="Z104" s="10">
        <f t="shared" si="75"/>
        <v>7.82</v>
      </c>
    </row>
    <row r="105" spans="1:26" s="7" customFormat="1" hidden="1" outlineLevel="1" x14ac:dyDescent="0.2">
      <c r="A105" s="17"/>
      <c r="C105" s="18"/>
      <c r="D105" s="18"/>
      <c r="E105" s="18"/>
      <c r="F105" s="18"/>
      <c r="G105" s="18"/>
      <c r="H105" s="18"/>
      <c r="I105" s="17"/>
      <c r="J105" s="10">
        <f t="shared" ref="J105:O108" si="76">+ROUND(J82,2)+ROUND(J90,2)+ROUND(J98,2)</f>
        <v>7.5500000000000007</v>
      </c>
      <c r="K105" s="10">
        <f t="shared" si="76"/>
        <v>7.92</v>
      </c>
      <c r="L105" s="10">
        <f t="shared" si="76"/>
        <v>8.2999999999999989</v>
      </c>
      <c r="M105" s="10">
        <f t="shared" si="76"/>
        <v>8.73</v>
      </c>
      <c r="N105" s="10">
        <f t="shared" si="76"/>
        <v>9.0499999999999989</v>
      </c>
      <c r="O105" s="10">
        <f t="shared" si="76"/>
        <v>9.51</v>
      </c>
      <c r="P105" s="10"/>
      <c r="Q105" s="10"/>
      <c r="R105" s="18"/>
      <c r="S105" s="18"/>
      <c r="T105" s="18"/>
      <c r="U105" s="10">
        <f t="shared" ref="U105:Z108" si="77">+ROUND(U82,2)+ROUND(U90,2)+ROUND(U98,2)</f>
        <v>7.58</v>
      </c>
      <c r="V105" s="10">
        <f t="shared" si="77"/>
        <v>7.9499999999999993</v>
      </c>
      <c r="W105" s="10">
        <f t="shared" si="77"/>
        <v>8.34</v>
      </c>
      <c r="X105" s="10">
        <f t="shared" si="77"/>
        <v>8.7700000000000014</v>
      </c>
      <c r="Y105" s="10">
        <f t="shared" si="77"/>
        <v>9.1</v>
      </c>
      <c r="Z105" s="10">
        <f t="shared" si="77"/>
        <v>9.5499999999999989</v>
      </c>
    </row>
    <row r="106" spans="1:26" s="7" customFormat="1" hidden="1" outlineLevel="1" x14ac:dyDescent="0.2">
      <c r="A106" s="17"/>
      <c r="C106" s="18"/>
      <c r="D106" s="18"/>
      <c r="E106" s="18"/>
      <c r="F106" s="18"/>
      <c r="G106" s="18"/>
      <c r="H106" s="18"/>
      <c r="I106" s="17"/>
      <c r="J106" s="10">
        <f t="shared" si="76"/>
        <v>8.92</v>
      </c>
      <c r="K106" s="10">
        <f t="shared" si="76"/>
        <v>9.36</v>
      </c>
      <c r="L106" s="10">
        <f t="shared" si="76"/>
        <v>9.81</v>
      </c>
      <c r="M106" s="10">
        <f t="shared" si="76"/>
        <v>10.319999999999999</v>
      </c>
      <c r="N106" s="10">
        <f t="shared" si="76"/>
        <v>10.7</v>
      </c>
      <c r="O106" s="10">
        <f t="shared" si="76"/>
        <v>11.24</v>
      </c>
      <c r="P106" s="10"/>
      <c r="Q106" s="10"/>
      <c r="R106" s="18"/>
      <c r="S106" s="18"/>
      <c r="T106" s="18"/>
      <c r="U106" s="10">
        <f t="shared" si="77"/>
        <v>8.9600000000000009</v>
      </c>
      <c r="V106" s="10">
        <f t="shared" si="77"/>
        <v>9.3999999999999986</v>
      </c>
      <c r="W106" s="10">
        <f t="shared" si="77"/>
        <v>9.86</v>
      </c>
      <c r="X106" s="10">
        <f t="shared" si="77"/>
        <v>10.36</v>
      </c>
      <c r="Y106" s="10">
        <f t="shared" si="77"/>
        <v>10.75</v>
      </c>
      <c r="Z106" s="10">
        <f t="shared" si="77"/>
        <v>11.29</v>
      </c>
    </row>
    <row r="107" spans="1:26" s="7" customFormat="1" hidden="1" outlineLevel="1" x14ac:dyDescent="0.2">
      <c r="A107" s="17"/>
      <c r="C107" s="18"/>
      <c r="D107" s="18"/>
      <c r="E107" s="18"/>
      <c r="F107" s="18"/>
      <c r="G107" s="18"/>
      <c r="H107" s="18"/>
      <c r="I107" s="17"/>
      <c r="J107" s="10">
        <f t="shared" si="76"/>
        <v>10.29</v>
      </c>
      <c r="K107" s="10">
        <f t="shared" si="76"/>
        <v>10.8</v>
      </c>
      <c r="L107" s="10">
        <f t="shared" si="76"/>
        <v>11.32</v>
      </c>
      <c r="M107" s="10">
        <f t="shared" si="76"/>
        <v>11.91</v>
      </c>
      <c r="N107" s="10">
        <f t="shared" si="76"/>
        <v>12.35</v>
      </c>
      <c r="O107" s="10">
        <f t="shared" si="76"/>
        <v>12.969999999999999</v>
      </c>
      <c r="P107" s="10"/>
      <c r="Q107" s="10"/>
      <c r="R107" s="18"/>
      <c r="S107" s="18"/>
      <c r="T107" s="18"/>
      <c r="U107" s="10">
        <f t="shared" si="77"/>
        <v>10.34</v>
      </c>
      <c r="V107" s="10">
        <f t="shared" si="77"/>
        <v>10.850000000000001</v>
      </c>
      <c r="W107" s="10">
        <f t="shared" si="77"/>
        <v>11.37</v>
      </c>
      <c r="X107" s="10">
        <f t="shared" si="77"/>
        <v>11.96</v>
      </c>
      <c r="Y107" s="10">
        <f t="shared" si="77"/>
        <v>12.399999999999999</v>
      </c>
      <c r="Z107" s="10">
        <f t="shared" si="77"/>
        <v>13.030000000000001</v>
      </c>
    </row>
    <row r="108" spans="1:26" s="7" customFormat="1" hidden="1" outlineLevel="1" x14ac:dyDescent="0.2">
      <c r="A108" s="17"/>
      <c r="C108" s="18"/>
      <c r="D108" s="18"/>
      <c r="E108" s="18"/>
      <c r="F108" s="18"/>
      <c r="G108" s="18"/>
      <c r="H108" s="18"/>
      <c r="I108" s="17"/>
      <c r="J108" s="10">
        <f t="shared" si="76"/>
        <v>13.729999999999999</v>
      </c>
      <c r="K108" s="10">
        <f t="shared" si="76"/>
        <v>14.4</v>
      </c>
      <c r="L108" s="10">
        <f t="shared" si="76"/>
        <v>15.09</v>
      </c>
      <c r="M108" s="10">
        <f t="shared" si="76"/>
        <v>15.870000000000001</v>
      </c>
      <c r="N108" s="10">
        <f t="shared" si="76"/>
        <v>16.46</v>
      </c>
      <c r="O108" s="10">
        <f t="shared" si="76"/>
        <v>17.290000000000003</v>
      </c>
      <c r="P108" s="10"/>
      <c r="Q108" s="10"/>
      <c r="R108" s="18"/>
      <c r="S108" s="18"/>
      <c r="T108" s="18"/>
      <c r="U108" s="10">
        <f t="shared" si="77"/>
        <v>13.79</v>
      </c>
      <c r="V108" s="10">
        <f t="shared" si="77"/>
        <v>14.46</v>
      </c>
      <c r="W108" s="10">
        <f t="shared" si="77"/>
        <v>15.16</v>
      </c>
      <c r="X108" s="10">
        <f t="shared" si="77"/>
        <v>15.94</v>
      </c>
      <c r="Y108" s="10">
        <f t="shared" si="77"/>
        <v>16.54</v>
      </c>
      <c r="Z108" s="10">
        <f t="shared" si="77"/>
        <v>17.369999999999997</v>
      </c>
    </row>
    <row r="109" spans="1:26" s="7" customFormat="1" hidden="1" outlineLevel="1" x14ac:dyDescent="0.2">
      <c r="A109" s="17"/>
      <c r="C109" s="18"/>
      <c r="D109" s="18"/>
      <c r="E109" s="18"/>
      <c r="F109" s="18"/>
      <c r="G109" s="18"/>
      <c r="H109" s="18"/>
      <c r="I109" s="17"/>
      <c r="J109" s="10"/>
      <c r="K109" s="10"/>
      <c r="L109" s="10"/>
      <c r="M109" s="10"/>
      <c r="N109" s="10"/>
      <c r="O109" s="10"/>
      <c r="P109" s="10"/>
      <c r="R109" s="18"/>
      <c r="S109" s="18"/>
      <c r="T109" s="17"/>
      <c r="U109" s="10"/>
      <c r="V109" s="10"/>
      <c r="W109" s="10"/>
      <c r="X109" s="10"/>
      <c r="Y109" s="10"/>
      <c r="Z109" s="10"/>
    </row>
    <row r="110" spans="1:26" s="7" customFormat="1" hidden="1" outlineLevel="1" x14ac:dyDescent="0.2">
      <c r="A110" s="17"/>
      <c r="C110" s="18"/>
      <c r="D110" s="18"/>
      <c r="E110" s="18"/>
      <c r="F110" s="18"/>
      <c r="G110" s="18"/>
      <c r="H110" s="18"/>
      <c r="I110" s="17"/>
      <c r="J110" s="42" t="s">
        <v>37</v>
      </c>
      <c r="K110" s="42"/>
      <c r="L110" s="42"/>
      <c r="M110" s="42"/>
      <c r="N110" s="42"/>
      <c r="O110" s="42"/>
      <c r="P110" s="36"/>
      <c r="R110" s="18"/>
      <c r="S110" s="18"/>
      <c r="T110" s="17"/>
      <c r="U110" s="42" t="s">
        <v>37</v>
      </c>
      <c r="V110" s="42"/>
      <c r="W110" s="42"/>
      <c r="X110" s="42"/>
      <c r="Y110" s="42"/>
      <c r="Z110" s="42"/>
    </row>
    <row r="111" spans="1:26" s="7" customFormat="1" hidden="1" outlineLevel="1" x14ac:dyDescent="0.2">
      <c r="A111" s="17"/>
      <c r="C111" s="18"/>
      <c r="D111" s="18"/>
      <c r="E111" s="18"/>
      <c r="F111" s="18"/>
      <c r="G111" s="18"/>
      <c r="H111" s="18"/>
      <c r="I111" s="17"/>
      <c r="J111" s="10">
        <f>+ROUND(J37,2)-ROUND(J104,2)</f>
        <v>0</v>
      </c>
      <c r="K111" s="10">
        <f t="shared" ref="K111:O111" si="78">+ROUND(K37,2)-ROUND(K104,2)</f>
        <v>0</v>
      </c>
      <c r="L111" s="10">
        <f t="shared" si="78"/>
        <v>0</v>
      </c>
      <c r="M111" s="10">
        <f t="shared" si="78"/>
        <v>0</v>
      </c>
      <c r="N111" s="10">
        <f t="shared" si="78"/>
        <v>0</v>
      </c>
      <c r="O111" s="10">
        <f t="shared" si="78"/>
        <v>0</v>
      </c>
      <c r="P111" s="10"/>
      <c r="Q111" s="10"/>
      <c r="R111" s="18"/>
      <c r="S111" s="18"/>
      <c r="T111" s="18"/>
      <c r="U111" s="10">
        <f>+ROUND(U37,2)-ROUND(U104,2)</f>
        <v>0</v>
      </c>
      <c r="V111" s="10">
        <f t="shared" ref="V111:Z111" si="79">+ROUND(V37,2)-ROUND(V104,2)</f>
        <v>0</v>
      </c>
      <c r="W111" s="10">
        <f t="shared" si="79"/>
        <v>0</v>
      </c>
      <c r="X111" s="10">
        <f t="shared" si="79"/>
        <v>0</v>
      </c>
      <c r="Y111" s="10">
        <f t="shared" si="79"/>
        <v>0</v>
      </c>
      <c r="Z111" s="10">
        <f t="shared" si="79"/>
        <v>0</v>
      </c>
    </row>
    <row r="112" spans="1:26" s="7" customFormat="1" hidden="1" outlineLevel="1" x14ac:dyDescent="0.2">
      <c r="A112" s="17"/>
      <c r="C112" s="18"/>
      <c r="D112" s="18"/>
      <c r="E112" s="18"/>
      <c r="F112" s="18"/>
      <c r="G112" s="18"/>
      <c r="H112" s="18"/>
      <c r="I112" s="17"/>
      <c r="J112" s="10">
        <f t="shared" ref="J112:O115" si="80">+ROUND(J38,2)-ROUND(J105,2)</f>
        <v>0</v>
      </c>
      <c r="K112" s="10">
        <f t="shared" si="80"/>
        <v>0</v>
      </c>
      <c r="L112" s="10">
        <f t="shared" si="80"/>
        <v>0</v>
      </c>
      <c r="M112" s="10">
        <f t="shared" si="80"/>
        <v>0</v>
      </c>
      <c r="N112" s="10">
        <f t="shared" si="80"/>
        <v>0</v>
      </c>
      <c r="O112" s="10">
        <f t="shared" si="80"/>
        <v>0</v>
      </c>
      <c r="P112" s="10"/>
      <c r="Q112" s="10"/>
      <c r="R112" s="18"/>
      <c r="S112" s="18"/>
      <c r="T112" s="18"/>
      <c r="U112" s="10">
        <f t="shared" ref="U112:Z115" si="81">+ROUND(U38,2)-ROUND(U105,2)</f>
        <v>0</v>
      </c>
      <c r="V112" s="10">
        <f t="shared" si="81"/>
        <v>0</v>
      </c>
      <c r="W112" s="10">
        <f t="shared" si="81"/>
        <v>0</v>
      </c>
      <c r="X112" s="10">
        <f t="shared" si="81"/>
        <v>0</v>
      </c>
      <c r="Y112" s="10">
        <f t="shared" si="81"/>
        <v>0</v>
      </c>
      <c r="Z112" s="10">
        <f t="shared" si="81"/>
        <v>0</v>
      </c>
    </row>
    <row r="113" spans="1:26" s="7" customFormat="1" hidden="1" outlineLevel="1" x14ac:dyDescent="0.2">
      <c r="A113" s="17"/>
      <c r="C113" s="18"/>
      <c r="D113" s="18"/>
      <c r="E113" s="18"/>
      <c r="F113" s="18"/>
      <c r="G113" s="18"/>
      <c r="H113" s="18"/>
      <c r="I113" s="17"/>
      <c r="J113" s="10">
        <f t="shared" si="80"/>
        <v>0</v>
      </c>
      <c r="K113" s="10">
        <f t="shared" si="80"/>
        <v>0</v>
      </c>
      <c r="L113" s="10">
        <f t="shared" si="80"/>
        <v>0</v>
      </c>
      <c r="M113" s="10">
        <f t="shared" si="80"/>
        <v>0</v>
      </c>
      <c r="N113" s="10">
        <f t="shared" si="80"/>
        <v>0</v>
      </c>
      <c r="O113" s="10">
        <f t="shared" si="80"/>
        <v>0</v>
      </c>
      <c r="P113" s="10"/>
      <c r="Q113" s="10"/>
      <c r="R113" s="18"/>
      <c r="S113" s="18"/>
      <c r="T113" s="18"/>
      <c r="U113" s="10">
        <f t="shared" si="81"/>
        <v>0</v>
      </c>
      <c r="V113" s="10">
        <f t="shared" si="81"/>
        <v>0</v>
      </c>
      <c r="W113" s="10">
        <f t="shared" si="81"/>
        <v>0</v>
      </c>
      <c r="X113" s="10">
        <f t="shared" si="81"/>
        <v>0</v>
      </c>
      <c r="Y113" s="10">
        <f t="shared" si="81"/>
        <v>0</v>
      </c>
      <c r="Z113" s="10">
        <f t="shared" si="81"/>
        <v>0</v>
      </c>
    </row>
    <row r="114" spans="1:26" s="7" customFormat="1" hidden="1" outlineLevel="1" x14ac:dyDescent="0.2">
      <c r="A114" s="17"/>
      <c r="C114" s="18"/>
      <c r="D114" s="18"/>
      <c r="E114" s="18"/>
      <c r="F114" s="18"/>
      <c r="G114" s="18"/>
      <c r="H114" s="18"/>
      <c r="I114" s="17"/>
      <c r="J114" s="10">
        <f t="shared" si="80"/>
        <v>0</v>
      </c>
      <c r="K114" s="10">
        <f t="shared" si="80"/>
        <v>0</v>
      </c>
      <c r="L114" s="10">
        <f t="shared" si="80"/>
        <v>0</v>
      </c>
      <c r="M114" s="10">
        <f t="shared" si="80"/>
        <v>0</v>
      </c>
      <c r="N114" s="10">
        <f t="shared" si="80"/>
        <v>0</v>
      </c>
      <c r="O114" s="10">
        <f t="shared" si="80"/>
        <v>0</v>
      </c>
      <c r="P114" s="10"/>
      <c r="Q114" s="10"/>
      <c r="R114" s="18"/>
      <c r="S114" s="18"/>
      <c r="T114" s="18"/>
      <c r="U114" s="10">
        <f t="shared" si="81"/>
        <v>0</v>
      </c>
      <c r="V114" s="10">
        <f t="shared" si="81"/>
        <v>0</v>
      </c>
      <c r="W114" s="10">
        <f t="shared" si="81"/>
        <v>0</v>
      </c>
      <c r="X114" s="10">
        <f t="shared" si="81"/>
        <v>0</v>
      </c>
      <c r="Y114" s="10">
        <f t="shared" si="81"/>
        <v>0</v>
      </c>
      <c r="Z114" s="10">
        <f t="shared" si="81"/>
        <v>0</v>
      </c>
    </row>
    <row r="115" spans="1:26" s="7" customFormat="1" hidden="1" outlineLevel="1" x14ac:dyDescent="0.2">
      <c r="A115" s="17"/>
      <c r="C115" s="18"/>
      <c r="D115" s="18"/>
      <c r="E115" s="18"/>
      <c r="F115" s="18"/>
      <c r="G115" s="18"/>
      <c r="H115" s="18"/>
      <c r="I115" s="17"/>
      <c r="J115" s="10">
        <f t="shared" si="80"/>
        <v>0</v>
      </c>
      <c r="K115" s="10">
        <f t="shared" si="80"/>
        <v>0</v>
      </c>
      <c r="L115" s="10">
        <f t="shared" si="80"/>
        <v>0</v>
      </c>
      <c r="M115" s="10">
        <f t="shared" si="80"/>
        <v>0</v>
      </c>
      <c r="N115" s="10">
        <f t="shared" si="80"/>
        <v>0</v>
      </c>
      <c r="O115" s="10">
        <f t="shared" si="80"/>
        <v>0</v>
      </c>
      <c r="P115" s="10"/>
      <c r="Q115" s="10"/>
      <c r="R115" s="18"/>
      <c r="S115" s="18"/>
      <c r="T115" s="18"/>
      <c r="U115" s="10">
        <f t="shared" si="81"/>
        <v>0</v>
      </c>
      <c r="V115" s="10">
        <f t="shared" si="81"/>
        <v>0</v>
      </c>
      <c r="W115" s="10">
        <f t="shared" si="81"/>
        <v>0</v>
      </c>
      <c r="X115" s="10">
        <f t="shared" si="81"/>
        <v>0</v>
      </c>
      <c r="Y115" s="10">
        <f t="shared" si="81"/>
        <v>0</v>
      </c>
      <c r="Z115" s="10">
        <f t="shared" si="81"/>
        <v>0</v>
      </c>
    </row>
    <row r="116" spans="1:26" s="7" customFormat="1" hidden="1" outlineLevel="1" x14ac:dyDescent="0.2">
      <c r="A116" s="17"/>
      <c r="C116" s="18"/>
      <c r="D116" s="18"/>
      <c r="E116" s="18"/>
      <c r="F116" s="18"/>
      <c r="G116" s="18"/>
      <c r="H116" s="18"/>
      <c r="I116" s="17"/>
    </row>
    <row r="117" spans="1:26" s="7" customFormat="1" collapsed="1" x14ac:dyDescent="0.2">
      <c r="A117" s="17"/>
      <c r="C117" s="18"/>
      <c r="D117" s="18"/>
      <c r="E117" s="18"/>
      <c r="F117" s="18"/>
      <c r="G117" s="18"/>
      <c r="H117" s="18"/>
      <c r="I117" s="18"/>
      <c r="J117" s="4"/>
      <c r="K117" s="4"/>
      <c r="L117" s="4"/>
      <c r="M117" s="4"/>
      <c r="N117" s="4"/>
      <c r="O117" s="4"/>
      <c r="P117" s="4"/>
      <c r="R117" s="4"/>
      <c r="S117" s="4"/>
      <c r="T117" s="4"/>
      <c r="U117" s="4"/>
      <c r="V117" s="4"/>
      <c r="W117" s="4"/>
    </row>
    <row r="118" spans="1:26" s="7" customFormat="1" x14ac:dyDescent="0.2">
      <c r="A118" s="7" t="s">
        <v>6</v>
      </c>
      <c r="B118" s="17" t="s">
        <v>7</v>
      </c>
      <c r="C118" s="17" t="s">
        <v>8</v>
      </c>
      <c r="D118" s="17" t="s">
        <v>9</v>
      </c>
      <c r="E118" s="17" t="s">
        <v>10</v>
      </c>
      <c r="F118" s="17" t="s">
        <v>11</v>
      </c>
      <c r="G118" s="17" t="s">
        <v>12</v>
      </c>
      <c r="H118" s="40" t="s">
        <v>13</v>
      </c>
      <c r="J118" s="4"/>
      <c r="K118" s="4"/>
      <c r="L118" s="4"/>
      <c r="M118" s="4"/>
      <c r="N118" s="4"/>
      <c r="O118" s="4"/>
      <c r="P118" s="4"/>
      <c r="R118" s="4"/>
      <c r="S118" s="4"/>
      <c r="T118" s="4"/>
      <c r="U118" s="4"/>
      <c r="V118" s="4"/>
      <c r="W118" s="4"/>
    </row>
    <row r="119" spans="1:26" s="7" customFormat="1" x14ac:dyDescent="0.2">
      <c r="A119" s="7" t="s">
        <v>14</v>
      </c>
      <c r="B119" s="21">
        <f t="shared" ref="B119:H119" si="82">C12+(C12*$C$19)</f>
        <v>11.652200000000001</v>
      </c>
      <c r="C119" s="21">
        <f t="shared" si="82"/>
        <v>12.129249999999999</v>
      </c>
      <c r="D119" s="21">
        <f t="shared" si="82"/>
        <v>12.667200000000001</v>
      </c>
      <c r="E119" s="21">
        <f t="shared" si="82"/>
        <v>13.4183</v>
      </c>
      <c r="F119" s="21">
        <f t="shared" si="82"/>
        <v>14.240449999999999</v>
      </c>
      <c r="G119" s="21">
        <f t="shared" si="82"/>
        <v>15.225</v>
      </c>
      <c r="H119" s="41">
        <f t="shared" si="82"/>
        <v>16.2806</v>
      </c>
      <c r="J119" s="4"/>
      <c r="K119" s="4"/>
      <c r="L119" s="4"/>
      <c r="M119" s="4"/>
      <c r="N119" s="4"/>
      <c r="O119" s="4"/>
      <c r="P119" s="4"/>
      <c r="R119" s="4"/>
      <c r="S119" s="4"/>
      <c r="T119" s="4"/>
      <c r="U119" s="4"/>
      <c r="V119" s="4"/>
      <c r="W119" s="4"/>
    </row>
    <row r="120" spans="1:26" s="7" customFormat="1" x14ac:dyDescent="0.2">
      <c r="B120" s="22"/>
      <c r="C120" s="21"/>
      <c r="D120" s="21"/>
      <c r="E120" s="21"/>
      <c r="F120" s="21"/>
      <c r="G120" s="21"/>
      <c r="H120" s="21"/>
      <c r="I120" s="21"/>
      <c r="R120" s="6"/>
    </row>
    <row r="121" spans="1:26" s="7" customFormat="1" x14ac:dyDescent="0.2">
      <c r="A121" s="7" t="s">
        <v>15</v>
      </c>
      <c r="B121" s="21">
        <f>C14+(C14*$C$19)</f>
        <v>16.3415</v>
      </c>
      <c r="D121" s="23"/>
      <c r="E121" s="23"/>
      <c r="F121" s="23"/>
      <c r="G121" s="23"/>
      <c r="H121" s="23"/>
      <c r="I121" s="23"/>
      <c r="R121" s="8"/>
      <c r="S121" s="8"/>
      <c r="T121" s="8"/>
      <c r="U121" s="8"/>
      <c r="V121" s="8"/>
      <c r="W121" s="8"/>
    </row>
    <row r="122" spans="1:26" s="7" customFormat="1" x14ac:dyDescent="0.2">
      <c r="A122" s="7" t="s">
        <v>16</v>
      </c>
      <c r="B122" s="21">
        <f>C15+(C15*$C$19)</f>
        <v>16.991099999999999</v>
      </c>
      <c r="D122" s="23"/>
      <c r="E122" s="23"/>
      <c r="F122" s="23"/>
      <c r="G122" s="23"/>
      <c r="H122" s="23"/>
      <c r="I122" s="23"/>
      <c r="J122" s="8"/>
      <c r="K122" s="8"/>
      <c r="L122" s="8"/>
      <c r="M122" s="8"/>
      <c r="N122" s="8"/>
      <c r="O122" s="8"/>
      <c r="P122" s="8"/>
    </row>
    <row r="123" spans="1:26" s="7" customFormat="1" x14ac:dyDescent="0.2">
      <c r="C123" s="17"/>
      <c r="D123" s="17"/>
      <c r="E123" s="17"/>
      <c r="F123" s="17"/>
      <c r="G123" s="17"/>
      <c r="H123" s="17"/>
      <c r="I123" s="17"/>
      <c r="J123" s="8"/>
      <c r="K123" s="8"/>
      <c r="L123" s="8"/>
      <c r="M123" s="8"/>
      <c r="N123" s="8"/>
      <c r="O123" s="8"/>
      <c r="P123" s="8"/>
    </row>
    <row r="124" spans="1:26" s="7" customFormat="1" ht="16.8" thickBot="1" x14ac:dyDescent="0.35">
      <c r="A124" s="46" t="s">
        <v>24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1:26" s="7" customFormat="1" x14ac:dyDescent="0.2">
      <c r="A125" s="2"/>
      <c r="B125" s="1"/>
      <c r="C125" s="1"/>
      <c r="D125" s="10"/>
      <c r="E125" s="10"/>
      <c r="F125" s="10"/>
      <c r="G125" s="10"/>
      <c r="H125" s="10"/>
      <c r="I125" s="1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6" x14ac:dyDescent="0.2">
      <c r="A126" s="29" t="s">
        <v>26</v>
      </c>
      <c r="B126" s="30"/>
      <c r="C126" s="31">
        <v>3.4000000000000002E-2</v>
      </c>
      <c r="D126" s="10"/>
      <c r="E126" s="10"/>
      <c r="F126" s="47" t="s">
        <v>45</v>
      </c>
      <c r="G126" s="10"/>
      <c r="H126" s="10"/>
      <c r="I126" s="10"/>
    </row>
    <row r="127" spans="1:26" x14ac:dyDescent="0.2">
      <c r="A127" s="29" t="s">
        <v>27</v>
      </c>
      <c r="B127" s="30"/>
      <c r="C127" s="31">
        <v>2.75E-2</v>
      </c>
      <c r="D127" s="10"/>
      <c r="E127" s="10"/>
      <c r="F127" s="10" t="s">
        <v>46</v>
      </c>
      <c r="G127" s="10"/>
      <c r="H127" s="10"/>
      <c r="I127" s="10"/>
    </row>
    <row r="128" spans="1:26" x14ac:dyDescent="0.2">
      <c r="A128" s="29" t="s">
        <v>34</v>
      </c>
      <c r="B128" s="30"/>
      <c r="C128" s="31">
        <v>1.4999999999999999E-2</v>
      </c>
      <c r="D128" s="10"/>
      <c r="E128" s="10"/>
      <c r="F128" s="10" t="s">
        <v>47</v>
      </c>
      <c r="G128" s="10"/>
      <c r="H128" s="10"/>
      <c r="I128" s="10"/>
    </row>
    <row r="129" spans="1:26" x14ac:dyDescent="0.2">
      <c r="A129" s="29"/>
      <c r="B129" s="30"/>
      <c r="C129" s="31"/>
      <c r="D129" s="10"/>
      <c r="E129" s="10"/>
      <c r="F129" s="10" t="s">
        <v>48</v>
      </c>
      <c r="G129" s="10"/>
      <c r="H129" s="10"/>
      <c r="I129" s="10"/>
    </row>
    <row r="130" spans="1:26" x14ac:dyDescent="0.2">
      <c r="A130" s="2"/>
      <c r="D130" s="10"/>
      <c r="E130" s="10"/>
      <c r="F130" s="10"/>
      <c r="G130" s="10"/>
      <c r="H130" s="10"/>
      <c r="I130" s="10"/>
    </row>
    <row r="131" spans="1:26" ht="16.8" thickBot="1" x14ac:dyDescent="0.35">
      <c r="A131" s="27" t="s">
        <v>33</v>
      </c>
      <c r="B131" s="27"/>
      <c r="C131" s="27"/>
      <c r="D131" s="28" t="str">
        <f>+A126</f>
        <v>01-04-2022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6" x14ac:dyDescent="0.2">
      <c r="A132" s="2"/>
      <c r="D132" s="10"/>
      <c r="E132" s="10"/>
      <c r="F132" s="10"/>
      <c r="G132" s="10"/>
      <c r="H132" s="10"/>
      <c r="I132" s="10"/>
    </row>
    <row r="133" spans="1:26" x14ac:dyDescent="0.2">
      <c r="A133" s="16" t="s">
        <v>30</v>
      </c>
      <c r="C133" s="13"/>
      <c r="D133" s="13"/>
      <c r="E133" s="13"/>
      <c r="F133" s="13"/>
      <c r="G133" s="13"/>
      <c r="H133" s="13"/>
      <c r="I133" s="13"/>
    </row>
    <row r="134" spans="1:26" x14ac:dyDescent="0.2">
      <c r="A134" s="17">
        <v>0</v>
      </c>
      <c r="B134" s="7"/>
      <c r="C134" s="18">
        <f>C25+(C25*$C$126)</f>
        <v>11.8279777</v>
      </c>
      <c r="D134" s="18">
        <f>D25+(D25*$C$126)</f>
        <v>12.405208200000001</v>
      </c>
      <c r="E134" s="18">
        <f>E25+(E25*$C$126)</f>
        <v>13.003428900000001</v>
      </c>
      <c r="F134" s="18">
        <f>F25+(F25*$C$126)</f>
        <v>13.675115299999998</v>
      </c>
      <c r="G134" s="18">
        <f>G25+(G25*$C$126)</f>
        <v>14.189375199999999</v>
      </c>
      <c r="H134" s="18">
        <f>H25+(H25*$C$126)</f>
        <v>14.903041999999999</v>
      </c>
      <c r="I134" s="18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6" x14ac:dyDescent="0.2">
      <c r="A135" s="17">
        <v>1</v>
      </c>
      <c r="B135" s="7"/>
      <c r="C135" s="18">
        <f>C26+(C26*$C$126)</f>
        <v>12.247781700000001</v>
      </c>
      <c r="D135" s="18">
        <f>D26+(D26*$C$126)</f>
        <v>12.8669926</v>
      </c>
      <c r="E135" s="18">
        <f>E26+(E26*$C$126)</f>
        <v>13.4547182</v>
      </c>
      <c r="F135" s="18">
        <f>F26+(F26*$C$126)</f>
        <v>14.136899700000001</v>
      </c>
      <c r="G135" s="18">
        <f>G26+(G26*$C$126)</f>
        <v>14.6826449</v>
      </c>
      <c r="H135" s="18">
        <f>H26+(H26*$C$126)</f>
        <v>15.427796999999998</v>
      </c>
      <c r="I135" s="18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6" x14ac:dyDescent="0.2">
      <c r="A136" s="17">
        <v>2</v>
      </c>
      <c r="B136" s="7"/>
      <c r="C136" s="18">
        <f>C27+(C27*$C$126)</f>
        <v>12.699071</v>
      </c>
      <c r="D136" s="18">
        <f>D27+(D27*$C$126)</f>
        <v>13.318281900000001</v>
      </c>
      <c r="E136" s="18">
        <f>E27+(E27*$C$126)</f>
        <v>13.947987899999999</v>
      </c>
      <c r="F136" s="18">
        <f>F27+(F27*$C$126)</f>
        <v>14.6301694</v>
      </c>
      <c r="G136" s="18">
        <f>G27+(G27*$C$126)</f>
        <v>15.1864097</v>
      </c>
      <c r="H136" s="18">
        <f>H27+(H27*$C$126)</f>
        <v>15.963047100000001</v>
      </c>
      <c r="I136" s="1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6" x14ac:dyDescent="0.2">
      <c r="A137" s="17">
        <v>3</v>
      </c>
      <c r="B137" s="7"/>
      <c r="C137" s="18">
        <f>C28+(C28*$C$126)</f>
        <v>13.087389699999999</v>
      </c>
      <c r="D137" s="18">
        <f>D28+(D28*$C$126)</f>
        <v>13.7590761</v>
      </c>
      <c r="E137" s="18">
        <f>E28+(E28*$C$126)</f>
        <v>14.388782100000002</v>
      </c>
      <c r="F137" s="18">
        <f>F28+(F28*$C$126)</f>
        <v>15.112943999999999</v>
      </c>
      <c r="G137" s="18">
        <f>G28+(G28*$C$126)</f>
        <v>15.700669599999999</v>
      </c>
      <c r="H137" s="18">
        <f>H28+(H28*$C$126)</f>
        <v>16.4878021</v>
      </c>
      <c r="I137" s="18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6" x14ac:dyDescent="0.2">
      <c r="A138" s="17">
        <v>4</v>
      </c>
      <c r="B138" s="7"/>
      <c r="C138" s="18">
        <f>C29+(C29*$C$126)</f>
        <v>13.496698599999998</v>
      </c>
      <c r="D138" s="18">
        <f>D29+(D29*$C$126)</f>
        <v>14.189375199999999</v>
      </c>
      <c r="E138" s="18">
        <f>E29+(E29*$C$126)</f>
        <v>14.871556699999999</v>
      </c>
      <c r="F138" s="18">
        <f>F29+(F29*$C$126)</f>
        <v>15.5852235</v>
      </c>
      <c r="G138" s="18">
        <f>G29+(G29*$C$126)</f>
        <v>16.1939393</v>
      </c>
      <c r="H138" s="18">
        <f>H29+(H29*$C$126)</f>
        <v>17.023052199999999</v>
      </c>
      <c r="I138" s="18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6" x14ac:dyDescent="0.2">
      <c r="A139" s="17"/>
      <c r="B139" s="7"/>
      <c r="C139" s="18"/>
      <c r="D139" s="18"/>
      <c r="E139" s="18"/>
      <c r="F139" s="18"/>
      <c r="G139" s="18"/>
      <c r="H139" s="18"/>
      <c r="I139" s="18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6" x14ac:dyDescent="0.2">
      <c r="A140" s="25" t="s">
        <v>25</v>
      </c>
      <c r="B140" s="7"/>
      <c r="C140" s="7"/>
      <c r="D140" s="7"/>
      <c r="E140" s="7"/>
      <c r="F140" s="7"/>
      <c r="G140" s="18"/>
      <c r="H140" s="18"/>
      <c r="I140" s="1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6" x14ac:dyDescent="0.2">
      <c r="A141" s="17"/>
      <c r="B141" s="7"/>
      <c r="C141" s="22">
        <f>ROUND(C134,2)</f>
        <v>11.83</v>
      </c>
      <c r="D141" s="22">
        <f t="shared" ref="D141:H141" si="83">ROUND(D134,2)</f>
        <v>12.41</v>
      </c>
      <c r="E141" s="22">
        <f t="shared" si="83"/>
        <v>13</v>
      </c>
      <c r="F141" s="22">
        <f t="shared" si="83"/>
        <v>13.68</v>
      </c>
      <c r="G141" s="22">
        <f t="shared" si="83"/>
        <v>14.19</v>
      </c>
      <c r="H141" s="22">
        <f t="shared" si="83"/>
        <v>14.9</v>
      </c>
      <c r="I141" s="18"/>
      <c r="J141" s="7"/>
      <c r="K141" s="7" t="s">
        <v>18</v>
      </c>
      <c r="L141" s="7"/>
      <c r="M141" s="26">
        <v>0.111</v>
      </c>
      <c r="N141" s="7"/>
      <c r="O141" s="7"/>
      <c r="P141" s="7"/>
      <c r="Q141" s="7"/>
      <c r="U141" s="7"/>
      <c r="V141" s="7" t="s">
        <v>18</v>
      </c>
      <c r="W141" s="7"/>
      <c r="X141" s="26">
        <v>0.11600000000000001</v>
      </c>
      <c r="Y141" s="7"/>
      <c r="Z141" s="7"/>
    </row>
    <row r="142" spans="1:26" x14ac:dyDescent="0.2">
      <c r="A142" s="11"/>
      <c r="B142" s="7"/>
      <c r="C142" s="10"/>
      <c r="D142" s="10"/>
      <c r="E142" s="10"/>
      <c r="F142" s="10"/>
      <c r="G142" s="10"/>
      <c r="H142" s="10"/>
      <c r="I142" s="10"/>
      <c r="J142" s="7"/>
      <c r="K142" s="7" t="s">
        <v>38</v>
      </c>
      <c r="L142" s="7"/>
      <c r="M142" s="19">
        <v>0.08</v>
      </c>
      <c r="N142" s="8"/>
      <c r="O142" s="8"/>
      <c r="P142" s="8"/>
      <c r="Q142" s="7"/>
      <c r="U142" s="7"/>
      <c r="V142" s="7" t="s">
        <v>38</v>
      </c>
      <c r="W142" s="7"/>
      <c r="X142" s="19">
        <v>0.08</v>
      </c>
      <c r="Y142" s="7"/>
      <c r="Z142" s="7"/>
    </row>
    <row r="143" spans="1:26" x14ac:dyDescent="0.2">
      <c r="A143" s="11"/>
      <c r="B143" s="7"/>
      <c r="C143" s="7"/>
      <c r="D143" s="7"/>
      <c r="E143" s="7"/>
      <c r="F143" s="7"/>
      <c r="G143" s="7"/>
      <c r="H143" s="7"/>
      <c r="I143" s="7"/>
      <c r="J143" s="8"/>
      <c r="Y143" s="7"/>
      <c r="Z143" s="7"/>
    </row>
    <row r="144" spans="1:26" s="7" customFormat="1" ht="19.2" customHeight="1" x14ac:dyDescent="0.2">
      <c r="A144" s="16" t="s">
        <v>31</v>
      </c>
      <c r="E144" s="9"/>
      <c r="F144" s="9"/>
      <c r="G144" s="9"/>
      <c r="H144" s="9"/>
      <c r="I144" s="9"/>
      <c r="J144" s="44" t="s">
        <v>32</v>
      </c>
      <c r="K144" s="44"/>
      <c r="L144" s="44"/>
      <c r="M144" s="44"/>
      <c r="N144" s="44"/>
      <c r="O144" s="44"/>
      <c r="P144" s="36"/>
      <c r="U144" s="45" t="s">
        <v>44</v>
      </c>
      <c r="V144" s="42"/>
      <c r="W144" s="42"/>
      <c r="X144" s="42"/>
      <c r="Y144" s="42"/>
      <c r="Z144" s="42"/>
    </row>
    <row r="145" spans="1:26" x14ac:dyDescent="0.2">
      <c r="A145" s="20"/>
      <c r="B145" s="7"/>
      <c r="C145" s="20">
        <v>1</v>
      </c>
      <c r="D145" s="20">
        <v>2</v>
      </c>
      <c r="E145" s="20">
        <v>3</v>
      </c>
      <c r="F145" s="20">
        <v>4</v>
      </c>
      <c r="G145" s="20">
        <v>5</v>
      </c>
      <c r="H145" s="20">
        <v>6</v>
      </c>
      <c r="I145" s="20"/>
      <c r="J145" s="5">
        <v>1</v>
      </c>
      <c r="K145" s="5">
        <v>2</v>
      </c>
      <c r="L145" s="5">
        <v>3</v>
      </c>
      <c r="M145" s="5">
        <v>4</v>
      </c>
      <c r="N145" s="5">
        <v>5</v>
      </c>
      <c r="O145" s="5">
        <v>6</v>
      </c>
      <c r="P145" s="5"/>
      <c r="Q145" s="7"/>
      <c r="U145" s="5">
        <v>1</v>
      </c>
      <c r="V145" s="5">
        <v>2</v>
      </c>
      <c r="W145" s="5">
        <v>3</v>
      </c>
      <c r="X145" s="5">
        <v>4</v>
      </c>
      <c r="Y145" s="5">
        <v>5</v>
      </c>
      <c r="Z145" s="5">
        <v>6</v>
      </c>
    </row>
    <row r="146" spans="1:26" x14ac:dyDescent="0.2">
      <c r="A146" s="17" t="s">
        <v>0</v>
      </c>
      <c r="B146" s="19">
        <v>0.8</v>
      </c>
      <c r="C146" s="18">
        <f>$C$141*B146</f>
        <v>9.4640000000000004</v>
      </c>
      <c r="D146" s="18">
        <f>$D$141*B146</f>
        <v>9.9280000000000008</v>
      </c>
      <c r="E146" s="18">
        <f>$E$141*B146</f>
        <v>10.4</v>
      </c>
      <c r="F146" s="18">
        <f>$F$141*B146</f>
        <v>10.944000000000001</v>
      </c>
      <c r="G146" s="18">
        <f>$G$141*B146</f>
        <v>11.352</v>
      </c>
      <c r="H146" s="18">
        <f>$H$141*B146</f>
        <v>11.920000000000002</v>
      </c>
      <c r="I146" s="18"/>
      <c r="J146" s="4">
        <f t="shared" ref="J146:O149" si="84">C146+(((C146*$M$32)+C146)*$M$33)+(C146*$M$32)</f>
        <v>11.355664320000001</v>
      </c>
      <c r="K146" s="4">
        <f t="shared" si="84"/>
        <v>11.912408640000001</v>
      </c>
      <c r="L146" s="4">
        <f t="shared" si="84"/>
        <v>12.478752000000002</v>
      </c>
      <c r="M146" s="4">
        <f t="shared" si="84"/>
        <v>13.131486720000002</v>
      </c>
      <c r="N146" s="4">
        <f t="shared" si="84"/>
        <v>13.62103776</v>
      </c>
      <c r="O146" s="4">
        <f t="shared" si="84"/>
        <v>14.302569600000002</v>
      </c>
      <c r="P146" s="4"/>
      <c r="Q146" s="7"/>
      <c r="U146" s="4">
        <f t="shared" ref="U146:Z149" si="85">C146+(((C146*$X$32)+C146)*$X$33)+(C146*$X$32)</f>
        <v>11.406769920000002</v>
      </c>
      <c r="V146" s="4">
        <f t="shared" si="85"/>
        <v>11.966019840000001</v>
      </c>
      <c r="W146" s="4">
        <f t="shared" si="85"/>
        <v>12.534912</v>
      </c>
      <c r="X146" s="4">
        <f t="shared" si="85"/>
        <v>13.190584320000001</v>
      </c>
      <c r="Y146" s="4">
        <f t="shared" si="85"/>
        <v>13.68233856</v>
      </c>
      <c r="Z146" s="4">
        <f t="shared" si="85"/>
        <v>14.366937600000004</v>
      </c>
    </row>
    <row r="147" spans="1:26" x14ac:dyDescent="0.2">
      <c r="A147" s="17" t="s">
        <v>1</v>
      </c>
      <c r="B147" s="19">
        <v>0.85</v>
      </c>
      <c r="C147" s="18">
        <f t="shared" ref="C147:C149" si="86">$C$141*B147</f>
        <v>10.0555</v>
      </c>
      <c r="D147" s="18">
        <f t="shared" ref="D147:D149" si="87">$D$141*B147</f>
        <v>10.548500000000001</v>
      </c>
      <c r="E147" s="18">
        <f t="shared" ref="E147:E149" si="88">$E$141*B147</f>
        <v>11.049999999999999</v>
      </c>
      <c r="F147" s="18">
        <f t="shared" ref="F147:F149" si="89">$F$141*B147</f>
        <v>11.628</v>
      </c>
      <c r="G147" s="18">
        <f t="shared" ref="G147:G149" si="90">$G$141*B147</f>
        <v>12.061499999999999</v>
      </c>
      <c r="H147" s="18">
        <f t="shared" ref="H147:H149" si="91">$H$141*B147</f>
        <v>12.664999999999999</v>
      </c>
      <c r="I147" s="18"/>
      <c r="J147" s="4">
        <f t="shared" si="84"/>
        <v>12.06539334</v>
      </c>
      <c r="K147" s="4">
        <f t="shared" si="84"/>
        <v>12.65693418</v>
      </c>
      <c r="L147" s="4">
        <f t="shared" si="84"/>
        <v>13.258673999999999</v>
      </c>
      <c r="M147" s="4">
        <f t="shared" si="84"/>
        <v>13.95220464</v>
      </c>
      <c r="N147" s="4">
        <f t="shared" si="84"/>
        <v>14.472352619999999</v>
      </c>
      <c r="O147" s="4">
        <f t="shared" si="84"/>
        <v>15.1964802</v>
      </c>
      <c r="P147" s="4"/>
      <c r="Q147" s="7"/>
      <c r="U147" s="4">
        <f t="shared" si="85"/>
        <v>12.11969304</v>
      </c>
      <c r="V147" s="4">
        <f t="shared" si="85"/>
        <v>12.71389608</v>
      </c>
      <c r="W147" s="4">
        <f t="shared" si="85"/>
        <v>13.318344</v>
      </c>
      <c r="X147" s="4">
        <f t="shared" si="85"/>
        <v>14.014995840000001</v>
      </c>
      <c r="Y147" s="4">
        <f t="shared" si="85"/>
        <v>14.537484719999998</v>
      </c>
      <c r="Z147" s="4">
        <f t="shared" si="85"/>
        <v>15.264871199999998</v>
      </c>
    </row>
    <row r="148" spans="1:26" x14ac:dyDescent="0.2">
      <c r="A148" s="17" t="s">
        <v>2</v>
      </c>
      <c r="B148" s="19">
        <v>0.9</v>
      </c>
      <c r="C148" s="18">
        <f t="shared" si="86"/>
        <v>10.647</v>
      </c>
      <c r="D148" s="18">
        <f t="shared" si="87"/>
        <v>11.169</v>
      </c>
      <c r="E148" s="18">
        <f t="shared" si="88"/>
        <v>11.700000000000001</v>
      </c>
      <c r="F148" s="18">
        <f t="shared" si="89"/>
        <v>12.311999999999999</v>
      </c>
      <c r="G148" s="18">
        <f t="shared" si="90"/>
        <v>12.770999999999999</v>
      </c>
      <c r="H148" s="18">
        <f t="shared" si="91"/>
        <v>13.41</v>
      </c>
      <c r="I148" s="18"/>
      <c r="J148" s="4">
        <f t="shared" si="84"/>
        <v>12.775122360000001</v>
      </c>
      <c r="K148" s="4">
        <f t="shared" si="84"/>
        <v>13.40145972</v>
      </c>
      <c r="L148" s="4">
        <f t="shared" si="84"/>
        <v>14.038596000000002</v>
      </c>
      <c r="M148" s="4">
        <f t="shared" si="84"/>
        <v>14.772922559999998</v>
      </c>
      <c r="N148" s="4">
        <f t="shared" si="84"/>
        <v>15.323667479999999</v>
      </c>
      <c r="O148" s="4">
        <f t="shared" si="84"/>
        <v>16.090390800000002</v>
      </c>
      <c r="P148" s="4"/>
      <c r="Q148" s="7"/>
      <c r="U148" s="4">
        <f t="shared" si="85"/>
        <v>12.832616160000001</v>
      </c>
      <c r="V148" s="4">
        <f t="shared" si="85"/>
        <v>13.461772320000001</v>
      </c>
      <c r="W148" s="4">
        <f t="shared" si="85"/>
        <v>14.101776000000003</v>
      </c>
      <c r="X148" s="4">
        <f t="shared" si="85"/>
        <v>14.839407359999999</v>
      </c>
      <c r="Y148" s="4">
        <f t="shared" si="85"/>
        <v>15.392630879999999</v>
      </c>
      <c r="Z148" s="4">
        <f t="shared" si="85"/>
        <v>16.1628048</v>
      </c>
    </row>
    <row r="149" spans="1:26" x14ac:dyDescent="0.2">
      <c r="A149" s="17" t="s">
        <v>28</v>
      </c>
      <c r="B149" s="19">
        <v>1</v>
      </c>
      <c r="C149" s="18">
        <f t="shared" si="86"/>
        <v>11.83</v>
      </c>
      <c r="D149" s="18">
        <f t="shared" si="87"/>
        <v>12.41</v>
      </c>
      <c r="E149" s="18">
        <f t="shared" si="88"/>
        <v>13</v>
      </c>
      <c r="F149" s="18">
        <f t="shared" si="89"/>
        <v>13.68</v>
      </c>
      <c r="G149" s="18">
        <f t="shared" si="90"/>
        <v>14.19</v>
      </c>
      <c r="H149" s="18">
        <f t="shared" si="91"/>
        <v>14.9</v>
      </c>
      <c r="I149" s="18"/>
      <c r="J149" s="4">
        <f t="shared" si="84"/>
        <v>14.1945804</v>
      </c>
      <c r="K149" s="4">
        <f t="shared" si="84"/>
        <v>14.890510800000001</v>
      </c>
      <c r="L149" s="4">
        <f t="shared" si="84"/>
        <v>15.59844</v>
      </c>
      <c r="M149" s="4">
        <f t="shared" si="84"/>
        <v>16.414358399999998</v>
      </c>
      <c r="N149" s="4">
        <f t="shared" si="84"/>
        <v>17.026297199999998</v>
      </c>
      <c r="O149" s="4">
        <f t="shared" si="84"/>
        <v>17.878212000000001</v>
      </c>
      <c r="P149" s="4"/>
      <c r="Q149" s="7"/>
      <c r="U149" s="4">
        <f t="shared" si="85"/>
        <v>14.258462399999999</v>
      </c>
      <c r="V149" s="4">
        <f t="shared" si="85"/>
        <v>14.9575248</v>
      </c>
      <c r="W149" s="4">
        <f t="shared" si="85"/>
        <v>15.66864</v>
      </c>
      <c r="X149" s="4">
        <f t="shared" si="85"/>
        <v>16.488230399999999</v>
      </c>
      <c r="Y149" s="4">
        <f t="shared" si="85"/>
        <v>17.102923199999999</v>
      </c>
      <c r="Z149" s="4">
        <f t="shared" si="85"/>
        <v>17.958672</v>
      </c>
    </row>
    <row r="150" spans="1:26" x14ac:dyDescent="0.2">
      <c r="A150" s="17"/>
      <c r="B150" s="19"/>
      <c r="C150" s="18"/>
      <c r="D150" s="18"/>
      <c r="E150" s="18"/>
      <c r="F150" s="18"/>
      <c r="G150" s="18"/>
      <c r="H150" s="18"/>
      <c r="I150" s="18"/>
      <c r="J150" s="4"/>
      <c r="K150" s="4"/>
      <c r="L150" s="4"/>
      <c r="M150" s="4"/>
      <c r="N150" s="4"/>
      <c r="O150" s="4"/>
      <c r="P150" s="4"/>
      <c r="Q150" s="7"/>
      <c r="R150" s="4"/>
      <c r="S150" s="4"/>
      <c r="T150" s="4"/>
      <c r="U150" s="4"/>
      <c r="V150" s="4"/>
      <c r="W150" s="4"/>
    </row>
    <row r="151" spans="1:26" x14ac:dyDescent="0.2">
      <c r="A151" s="17"/>
      <c r="B151" s="7"/>
      <c r="C151" s="18"/>
      <c r="D151" s="18"/>
      <c r="E151" s="18"/>
      <c r="F151" s="18"/>
      <c r="G151" s="18"/>
      <c r="H151" s="18"/>
      <c r="I151" s="1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6" x14ac:dyDescent="0.2">
      <c r="A152" s="17"/>
      <c r="B152" s="7"/>
      <c r="C152" s="18"/>
      <c r="D152" s="18"/>
      <c r="E152" s="18"/>
      <c r="F152" s="18"/>
      <c r="G152" s="18"/>
      <c r="H152" s="18"/>
      <c r="I152" s="18"/>
      <c r="J152" s="5">
        <v>1</v>
      </c>
      <c r="K152" s="5">
        <v>2</v>
      </c>
      <c r="L152" s="5">
        <v>3</v>
      </c>
      <c r="M152" s="5">
        <v>4</v>
      </c>
      <c r="N152" s="5">
        <v>5</v>
      </c>
      <c r="O152" s="5">
        <v>6</v>
      </c>
      <c r="P152" s="5"/>
      <c r="Q152" s="18"/>
      <c r="R152" s="18"/>
      <c r="S152" s="18"/>
      <c r="T152" s="18"/>
      <c r="U152" s="5">
        <v>1</v>
      </c>
      <c r="V152" s="5">
        <v>2</v>
      </c>
      <c r="W152" s="5">
        <v>3</v>
      </c>
      <c r="X152" s="5">
        <v>4</v>
      </c>
      <c r="Y152" s="5">
        <v>5</v>
      </c>
      <c r="Z152" s="5">
        <v>6</v>
      </c>
    </row>
    <row r="153" spans="1:26" x14ac:dyDescent="0.2">
      <c r="A153" s="17"/>
      <c r="B153" s="7"/>
      <c r="C153" s="18"/>
      <c r="D153" s="18"/>
      <c r="E153" s="18"/>
      <c r="F153" s="18"/>
      <c r="G153" s="7"/>
      <c r="H153" s="18"/>
      <c r="I153" s="7"/>
      <c r="J153" s="7"/>
      <c r="K153" s="7"/>
      <c r="L153" s="7"/>
      <c r="M153" s="7"/>
      <c r="N153" s="7"/>
      <c r="O153" s="7"/>
      <c r="P153" s="7"/>
      <c r="Q153" s="18"/>
      <c r="R153" s="7"/>
      <c r="S153" s="18"/>
      <c r="T153" s="7"/>
      <c r="U153" s="7"/>
      <c r="V153" s="7"/>
      <c r="W153" s="7"/>
      <c r="X153" s="7"/>
      <c r="Y153" s="7"/>
      <c r="Z153" s="7"/>
    </row>
    <row r="154" spans="1:26" x14ac:dyDescent="0.2">
      <c r="A154" s="17"/>
      <c r="B154" s="7"/>
      <c r="C154" s="18"/>
      <c r="D154" s="18"/>
      <c r="E154" s="18"/>
      <c r="F154" s="18"/>
      <c r="G154" s="20" t="s">
        <v>0</v>
      </c>
      <c r="H154" s="18"/>
      <c r="I154" s="39" t="s">
        <v>42</v>
      </c>
      <c r="J154" s="32">
        <f>+J182</f>
        <v>9.4640000000000004</v>
      </c>
      <c r="K154" s="32">
        <f t="shared" ref="K154:O154" si="92">+K182</f>
        <v>9.9280000000000008</v>
      </c>
      <c r="L154" s="32">
        <f t="shared" si="92"/>
        <v>10.4</v>
      </c>
      <c r="M154" s="32">
        <f t="shared" si="92"/>
        <v>10.944000000000001</v>
      </c>
      <c r="N154" s="32">
        <f t="shared" si="92"/>
        <v>11.352</v>
      </c>
      <c r="O154" s="32">
        <f t="shared" si="92"/>
        <v>11.920000000000002</v>
      </c>
      <c r="P154" s="32"/>
      <c r="Q154" s="18"/>
      <c r="R154" s="20" t="s">
        <v>0</v>
      </c>
      <c r="S154" s="18"/>
      <c r="T154" s="39" t="s">
        <v>42</v>
      </c>
      <c r="U154" s="32">
        <f>+U182</f>
        <v>9.4640000000000004</v>
      </c>
      <c r="V154" s="32">
        <f t="shared" ref="V154:Z154" si="93">+V182</f>
        <v>9.9280000000000008</v>
      </c>
      <c r="W154" s="32">
        <f t="shared" si="93"/>
        <v>10.4</v>
      </c>
      <c r="X154" s="32">
        <f t="shared" si="93"/>
        <v>10.944000000000001</v>
      </c>
      <c r="Y154" s="32">
        <f t="shared" si="93"/>
        <v>11.352</v>
      </c>
      <c r="Z154" s="32">
        <f t="shared" si="93"/>
        <v>11.920000000000002</v>
      </c>
    </row>
    <row r="155" spans="1:26" x14ac:dyDescent="0.2">
      <c r="A155" s="17"/>
      <c r="B155" s="7"/>
      <c r="C155" s="18"/>
      <c r="D155" s="18"/>
      <c r="E155" s="18"/>
      <c r="F155" s="18"/>
      <c r="G155" s="34"/>
      <c r="H155" s="18"/>
      <c r="I155" s="33" t="s">
        <v>40</v>
      </c>
      <c r="J155" s="33">
        <f>+J189</f>
        <v>1.0605040000000001</v>
      </c>
      <c r="K155" s="33">
        <f t="shared" ref="K155:O155" si="94">+K189</f>
        <v>1.1020080000000001</v>
      </c>
      <c r="L155" s="33">
        <f t="shared" si="94"/>
        <v>1.1644000000000001</v>
      </c>
      <c r="M155" s="33">
        <f t="shared" si="94"/>
        <v>1.2247840000000001</v>
      </c>
      <c r="N155" s="33">
        <f t="shared" si="94"/>
        <v>1.2600720000000001</v>
      </c>
      <c r="O155" s="33">
        <f t="shared" si="94"/>
        <v>1.3231200000000003</v>
      </c>
      <c r="P155" s="33"/>
      <c r="Q155" s="18"/>
      <c r="R155" s="34"/>
      <c r="S155" s="18"/>
      <c r="T155" s="33" t="s">
        <v>40</v>
      </c>
      <c r="U155" s="33">
        <f>+U189</f>
        <v>1.1078240000000001</v>
      </c>
      <c r="V155" s="33">
        <f t="shared" ref="V155:Z155" si="95">+V189</f>
        <v>1.1516480000000002</v>
      </c>
      <c r="W155" s="33">
        <f t="shared" si="95"/>
        <v>1.1964000000000001</v>
      </c>
      <c r="X155" s="33">
        <f t="shared" si="95"/>
        <v>1.2695040000000002</v>
      </c>
      <c r="Y155" s="33">
        <f t="shared" si="95"/>
        <v>1.316832</v>
      </c>
      <c r="Z155" s="33">
        <f t="shared" si="95"/>
        <v>1.3927200000000002</v>
      </c>
    </row>
    <row r="156" spans="1:26" x14ac:dyDescent="0.2">
      <c r="A156" s="17"/>
      <c r="B156" s="7"/>
      <c r="C156" s="18"/>
      <c r="D156" s="18"/>
      <c r="E156" s="18"/>
      <c r="F156" s="18"/>
      <c r="G156" s="34"/>
      <c r="H156" s="18"/>
      <c r="I156" s="35" t="s">
        <v>41</v>
      </c>
      <c r="J156" s="37">
        <f>+J196</f>
        <v>0.84116032000000007</v>
      </c>
      <c r="K156" s="37">
        <f t="shared" ref="K156:O156" si="96">+K196</f>
        <v>0.88240064000000007</v>
      </c>
      <c r="L156" s="37">
        <f t="shared" si="96"/>
        <v>0.92435200000000006</v>
      </c>
      <c r="M156" s="37">
        <f t="shared" si="96"/>
        <v>0.97270272000000013</v>
      </c>
      <c r="N156" s="37">
        <f t="shared" si="96"/>
        <v>1.0089657600000002</v>
      </c>
      <c r="O156" s="37">
        <f t="shared" si="96"/>
        <v>1.0594496000000002</v>
      </c>
      <c r="P156" s="38"/>
      <c r="Q156" s="18"/>
      <c r="R156" s="34"/>
      <c r="S156" s="18"/>
      <c r="T156" s="35" t="s">
        <v>41</v>
      </c>
      <c r="U156" s="37">
        <f>+U196</f>
        <v>0.84494592000000013</v>
      </c>
      <c r="V156" s="37">
        <f t="shared" ref="V156:Z156" si="97">+V196</f>
        <v>0.88637184000000002</v>
      </c>
      <c r="W156" s="37">
        <f t="shared" si="97"/>
        <v>0.92851200000000012</v>
      </c>
      <c r="X156" s="37">
        <f t="shared" si="97"/>
        <v>0.97708032</v>
      </c>
      <c r="Y156" s="37">
        <f t="shared" si="97"/>
        <v>1.0135065599999999</v>
      </c>
      <c r="Z156" s="37">
        <f t="shared" si="97"/>
        <v>1.0642176000000003</v>
      </c>
    </row>
    <row r="157" spans="1:26" x14ac:dyDescent="0.2">
      <c r="A157" s="17"/>
      <c r="B157" s="7"/>
      <c r="C157" s="18"/>
      <c r="D157" s="18"/>
      <c r="E157" s="18"/>
      <c r="F157" s="18"/>
      <c r="G157" s="34"/>
      <c r="H157" s="18"/>
      <c r="I157" s="34" t="s">
        <v>39</v>
      </c>
      <c r="J157" s="34">
        <f>+SUM(J154:J156)-0.01</f>
        <v>11.355664320000001</v>
      </c>
      <c r="K157" s="34">
        <f t="shared" ref="K157:O157" si="98">+SUM(K154:K156)</f>
        <v>11.912408640000001</v>
      </c>
      <c r="L157" s="34">
        <f>+SUM(L154:L156)-0.01</f>
        <v>12.478752000000002</v>
      </c>
      <c r="M157" s="34">
        <f>+SUM(M154:M156)-0.01</f>
        <v>13.131486720000002</v>
      </c>
      <c r="N157" s="34">
        <f t="shared" si="98"/>
        <v>13.621037760000002</v>
      </c>
      <c r="O157" s="34">
        <f t="shared" si="98"/>
        <v>14.302569600000002</v>
      </c>
      <c r="P157" s="34"/>
      <c r="Q157" s="18"/>
      <c r="R157" s="34"/>
      <c r="S157" s="18"/>
      <c r="T157" s="34" t="s">
        <v>39</v>
      </c>
      <c r="U157" s="34">
        <f>+SUM(U154:U156)-0.01</f>
        <v>11.406769920000002</v>
      </c>
      <c r="V157" s="34">
        <f t="shared" ref="V157:Y157" si="99">+SUM(V154:V156)</f>
        <v>11.966019840000001</v>
      </c>
      <c r="W157" s="34">
        <f>+SUM(W154:W156)+0.01</f>
        <v>12.534912</v>
      </c>
      <c r="X157" s="34">
        <f t="shared" si="99"/>
        <v>13.190584320000001</v>
      </c>
      <c r="Y157" s="34">
        <f t="shared" si="99"/>
        <v>13.68233856</v>
      </c>
      <c r="Z157" s="34">
        <f>+SUM(Z154:Z156)-0.01</f>
        <v>14.366937600000004</v>
      </c>
    </row>
    <row r="158" spans="1:26" x14ac:dyDescent="0.2">
      <c r="A158" s="17"/>
      <c r="B158" s="7"/>
      <c r="C158" s="18"/>
      <c r="D158" s="18"/>
      <c r="E158" s="18"/>
      <c r="F158" s="18"/>
      <c r="G158" s="34"/>
      <c r="H158" s="18"/>
      <c r="I158" s="34"/>
      <c r="J158" s="34"/>
      <c r="K158" s="34"/>
      <c r="L158" s="34"/>
      <c r="M158" s="34"/>
      <c r="N158" s="34"/>
      <c r="O158" s="34"/>
      <c r="P158" s="34"/>
      <c r="Q158" s="18"/>
      <c r="R158" s="34"/>
      <c r="S158" s="18"/>
      <c r="T158" s="34"/>
      <c r="U158" s="34"/>
      <c r="V158" s="34"/>
      <c r="W158" s="34"/>
      <c r="X158" s="34"/>
      <c r="Y158" s="34"/>
      <c r="Z158" s="34"/>
    </row>
    <row r="159" spans="1:26" x14ac:dyDescent="0.2">
      <c r="A159" s="17"/>
      <c r="B159" s="7"/>
      <c r="C159" s="18"/>
      <c r="D159" s="18"/>
      <c r="E159" s="18"/>
      <c r="F159" s="18"/>
      <c r="G159" s="20" t="s">
        <v>1</v>
      </c>
      <c r="H159" s="18"/>
      <c r="I159" s="39" t="s">
        <v>42</v>
      </c>
      <c r="J159" s="32">
        <f>+J183</f>
        <v>10.0555</v>
      </c>
      <c r="K159" s="32">
        <f t="shared" ref="K159:O159" si="100">+K183</f>
        <v>10.548500000000001</v>
      </c>
      <c r="L159" s="32">
        <f t="shared" si="100"/>
        <v>11.049999999999999</v>
      </c>
      <c r="M159" s="32">
        <f t="shared" si="100"/>
        <v>11.628</v>
      </c>
      <c r="N159" s="32">
        <f t="shared" si="100"/>
        <v>12.061499999999999</v>
      </c>
      <c r="O159" s="32">
        <f t="shared" si="100"/>
        <v>12.664999999999999</v>
      </c>
      <c r="P159" s="32"/>
      <c r="Q159" s="18"/>
      <c r="R159" s="20" t="s">
        <v>1</v>
      </c>
      <c r="S159" s="18"/>
      <c r="T159" s="39" t="s">
        <v>42</v>
      </c>
      <c r="U159" s="32">
        <f>+U183</f>
        <v>10.0555</v>
      </c>
      <c r="V159" s="32">
        <f t="shared" ref="V159:Z159" si="101">+V183</f>
        <v>10.548500000000001</v>
      </c>
      <c r="W159" s="32">
        <f t="shared" si="101"/>
        <v>11.049999999999999</v>
      </c>
      <c r="X159" s="32">
        <f t="shared" si="101"/>
        <v>11.628</v>
      </c>
      <c r="Y159" s="32">
        <f t="shared" si="101"/>
        <v>12.061499999999999</v>
      </c>
      <c r="Z159" s="32">
        <f t="shared" si="101"/>
        <v>12.664999999999999</v>
      </c>
    </row>
    <row r="160" spans="1:26" x14ac:dyDescent="0.2">
      <c r="A160" s="17"/>
      <c r="B160" s="7"/>
      <c r="C160" s="18"/>
      <c r="D160" s="18"/>
      <c r="E160" s="18"/>
      <c r="F160" s="18"/>
      <c r="G160" s="34"/>
      <c r="H160" s="18"/>
      <c r="I160" s="33" t="s">
        <v>40</v>
      </c>
      <c r="J160" s="33">
        <f>+J190</f>
        <v>1.1161605000000001</v>
      </c>
      <c r="K160" s="33">
        <f t="shared" ref="K160:O160" si="102">+K190</f>
        <v>1.1708835000000002</v>
      </c>
      <c r="L160" s="33">
        <f t="shared" si="102"/>
        <v>1.2265499999999998</v>
      </c>
      <c r="M160" s="33">
        <f t="shared" si="102"/>
        <v>1.290708</v>
      </c>
      <c r="N160" s="33">
        <f t="shared" si="102"/>
        <v>1.3388264999999999</v>
      </c>
      <c r="O160" s="33">
        <f t="shared" si="102"/>
        <v>1.3958149999999998</v>
      </c>
      <c r="P160" s="33"/>
      <c r="Q160" s="18"/>
      <c r="R160" s="34"/>
      <c r="S160" s="18"/>
      <c r="T160" s="33" t="s">
        <v>40</v>
      </c>
      <c r="U160" s="33">
        <f>+U190</f>
        <v>1.1564380000000001</v>
      </c>
      <c r="V160" s="33">
        <f t="shared" ref="V160:Z160" si="103">+V190</f>
        <v>1.2236260000000001</v>
      </c>
      <c r="W160" s="33">
        <f t="shared" si="103"/>
        <v>1.2818000000000001</v>
      </c>
      <c r="X160" s="33">
        <f t="shared" si="103"/>
        <v>1.338848</v>
      </c>
      <c r="Y160" s="33">
        <f t="shared" si="103"/>
        <v>1.3991339999999999</v>
      </c>
      <c r="Z160" s="33">
        <f t="shared" si="103"/>
        <v>1.4591399999999999</v>
      </c>
    </row>
    <row r="161" spans="1:26" x14ac:dyDescent="0.2">
      <c r="A161" s="17"/>
      <c r="B161" s="7"/>
      <c r="C161" s="18"/>
      <c r="D161" s="18"/>
      <c r="E161" s="18"/>
      <c r="F161" s="18"/>
      <c r="G161" s="34"/>
      <c r="H161" s="18"/>
      <c r="I161" s="35" t="s">
        <v>41</v>
      </c>
      <c r="J161" s="37">
        <f>+J197</f>
        <v>0.89373283999999997</v>
      </c>
      <c r="K161" s="37">
        <f t="shared" ref="K161:O161" si="104">+K197</f>
        <v>0.93755068000000008</v>
      </c>
      <c r="L161" s="37">
        <f t="shared" si="104"/>
        <v>0.98212399999999989</v>
      </c>
      <c r="M161" s="37">
        <f t="shared" si="104"/>
        <v>1.0334966400000001</v>
      </c>
      <c r="N161" s="37">
        <f t="shared" si="104"/>
        <v>1.0720261199999999</v>
      </c>
      <c r="O161" s="37">
        <f t="shared" si="104"/>
        <v>1.1256652</v>
      </c>
      <c r="P161" s="38"/>
      <c r="Q161" s="18"/>
      <c r="R161" s="34"/>
      <c r="S161" s="18"/>
      <c r="T161" s="35" t="s">
        <v>41</v>
      </c>
      <c r="U161" s="37">
        <f>+U197</f>
        <v>0.89775503999999995</v>
      </c>
      <c r="V161" s="37">
        <f t="shared" ref="V161:Z161" si="105">+V197</f>
        <v>0.94177008000000006</v>
      </c>
      <c r="W161" s="37">
        <f t="shared" si="105"/>
        <v>0.98654399999999998</v>
      </c>
      <c r="X161" s="37">
        <f t="shared" si="105"/>
        <v>1.0381478400000002</v>
      </c>
      <c r="Y161" s="37">
        <f t="shared" si="105"/>
        <v>1.0768507199999999</v>
      </c>
      <c r="Z161" s="37">
        <f t="shared" si="105"/>
        <v>1.1307311999999998</v>
      </c>
    </row>
    <row r="162" spans="1:26" x14ac:dyDescent="0.2">
      <c r="A162" s="17"/>
      <c r="B162" s="7"/>
      <c r="C162" s="18"/>
      <c r="D162" s="18"/>
      <c r="E162" s="18"/>
      <c r="F162" s="18"/>
      <c r="G162" s="34"/>
      <c r="H162" s="18"/>
      <c r="I162" s="34" t="s">
        <v>39</v>
      </c>
      <c r="J162" s="34">
        <f t="shared" ref="J162:N162" si="106">+SUM(J159:J161)</f>
        <v>12.06539334</v>
      </c>
      <c r="K162" s="34">
        <f t="shared" si="106"/>
        <v>12.65693418</v>
      </c>
      <c r="L162" s="34">
        <f t="shared" si="106"/>
        <v>13.258673999999999</v>
      </c>
      <c r="M162" s="34">
        <f t="shared" si="106"/>
        <v>13.952204640000001</v>
      </c>
      <c r="N162" s="34">
        <f t="shared" si="106"/>
        <v>14.472352619999999</v>
      </c>
      <c r="O162" s="34">
        <f>+SUM(O159:O161)+0.01</f>
        <v>15.196480199999998</v>
      </c>
      <c r="P162" s="34"/>
      <c r="Q162" s="18"/>
      <c r="R162" s="34"/>
      <c r="S162" s="18"/>
      <c r="T162" s="34" t="s">
        <v>39</v>
      </c>
      <c r="U162" s="34">
        <f>+SUM(U159:U161)+0.01</f>
        <v>12.11969304</v>
      </c>
      <c r="V162" s="34">
        <f t="shared" ref="V162:Y162" si="107">+SUM(V159:V161)</f>
        <v>12.71389608</v>
      </c>
      <c r="W162" s="34">
        <f t="shared" si="107"/>
        <v>13.318344</v>
      </c>
      <c r="X162" s="34">
        <f>+SUM(X159:X161)+0.01</f>
        <v>14.014995840000001</v>
      </c>
      <c r="Y162" s="34">
        <f t="shared" si="107"/>
        <v>14.537484719999998</v>
      </c>
      <c r="Z162" s="34">
        <f>+SUM(Z159:Z161)+0.01</f>
        <v>15.264871199999998</v>
      </c>
    </row>
    <row r="163" spans="1:26" x14ac:dyDescent="0.2">
      <c r="A163" s="17"/>
      <c r="B163" s="7"/>
      <c r="C163" s="18"/>
      <c r="D163" s="18"/>
      <c r="E163" s="18"/>
      <c r="F163" s="18"/>
      <c r="G163" s="34"/>
      <c r="H163" s="18"/>
      <c r="I163" s="35"/>
      <c r="J163" s="35"/>
      <c r="K163" s="35"/>
      <c r="L163" s="35"/>
      <c r="M163" s="35"/>
      <c r="N163" s="35"/>
      <c r="O163" s="35"/>
      <c r="P163" s="35"/>
      <c r="Q163" s="18"/>
      <c r="R163" s="34"/>
      <c r="S163" s="18"/>
      <c r="T163" s="35"/>
      <c r="U163" s="35"/>
      <c r="V163" s="35"/>
      <c r="W163" s="35"/>
      <c r="X163" s="35"/>
      <c r="Y163" s="35"/>
      <c r="Z163" s="35"/>
    </row>
    <row r="164" spans="1:26" x14ac:dyDescent="0.2">
      <c r="A164" s="17"/>
      <c r="B164" s="7"/>
      <c r="C164" s="18"/>
      <c r="D164" s="18"/>
      <c r="E164" s="18"/>
      <c r="F164" s="18"/>
      <c r="G164" s="20" t="s">
        <v>2</v>
      </c>
      <c r="H164" s="18"/>
      <c r="I164" s="39" t="s">
        <v>42</v>
      </c>
      <c r="J164" s="32">
        <f>+J184</f>
        <v>10.647</v>
      </c>
      <c r="K164" s="32">
        <f t="shared" ref="K164:O164" si="108">+K184</f>
        <v>11.169</v>
      </c>
      <c r="L164" s="32">
        <f t="shared" si="108"/>
        <v>11.700000000000001</v>
      </c>
      <c r="M164" s="32">
        <f t="shared" si="108"/>
        <v>12.311999999999999</v>
      </c>
      <c r="N164" s="32">
        <f t="shared" si="108"/>
        <v>12.770999999999999</v>
      </c>
      <c r="O164" s="32">
        <f t="shared" si="108"/>
        <v>13.41</v>
      </c>
      <c r="P164" s="32"/>
      <c r="Q164" s="18"/>
      <c r="R164" s="20" t="s">
        <v>2</v>
      </c>
      <c r="S164" s="18"/>
      <c r="T164" s="39" t="s">
        <v>42</v>
      </c>
      <c r="U164" s="32">
        <f>+U184</f>
        <v>10.647</v>
      </c>
      <c r="V164" s="32">
        <f t="shared" ref="V164:Z164" si="109">+V184</f>
        <v>11.169</v>
      </c>
      <c r="W164" s="32">
        <f t="shared" si="109"/>
        <v>11.700000000000001</v>
      </c>
      <c r="X164" s="32">
        <f t="shared" si="109"/>
        <v>12.311999999999999</v>
      </c>
      <c r="Y164" s="32">
        <f t="shared" si="109"/>
        <v>12.770999999999999</v>
      </c>
      <c r="Z164" s="32">
        <f t="shared" si="109"/>
        <v>13.41</v>
      </c>
    </row>
    <row r="165" spans="1:26" x14ac:dyDescent="0.2">
      <c r="A165" s="17"/>
      <c r="B165" s="7"/>
      <c r="C165" s="18"/>
      <c r="D165" s="18"/>
      <c r="E165" s="18"/>
      <c r="F165" s="18"/>
      <c r="G165" s="18"/>
      <c r="H165" s="18"/>
      <c r="I165" s="33" t="s">
        <v>40</v>
      </c>
      <c r="J165" s="33">
        <f>+J191</f>
        <v>1.1818170000000001</v>
      </c>
      <c r="K165" s="33">
        <f t="shared" ref="K165:O165" si="110">+K191</f>
        <v>1.2397590000000001</v>
      </c>
      <c r="L165" s="33">
        <f t="shared" si="110"/>
        <v>1.2987000000000002</v>
      </c>
      <c r="M165" s="33">
        <f t="shared" si="110"/>
        <v>1.3666319999999998</v>
      </c>
      <c r="N165" s="33">
        <f t="shared" si="110"/>
        <v>1.407581</v>
      </c>
      <c r="O165" s="33">
        <f t="shared" si="110"/>
        <v>1.48851</v>
      </c>
      <c r="P165" s="33"/>
      <c r="Q165" s="18"/>
      <c r="R165" s="18"/>
      <c r="S165" s="18"/>
      <c r="T165" s="33" t="s">
        <v>40</v>
      </c>
      <c r="U165" s="33">
        <f>+U191</f>
        <v>1.225052</v>
      </c>
      <c r="V165" s="33">
        <f t="shared" ref="V165:Z165" si="111">+V191</f>
        <v>1.2856040000000002</v>
      </c>
      <c r="W165" s="33">
        <f t="shared" si="111"/>
        <v>1.3572000000000002</v>
      </c>
      <c r="X165" s="33">
        <f t="shared" si="111"/>
        <v>1.4281919999999999</v>
      </c>
      <c r="Y165" s="33">
        <f t="shared" si="111"/>
        <v>1.481436</v>
      </c>
      <c r="Z165" s="33">
        <f t="shared" si="111"/>
        <v>1.54556</v>
      </c>
    </row>
    <row r="166" spans="1:26" x14ac:dyDescent="0.2">
      <c r="A166" s="17"/>
      <c r="B166" s="7"/>
      <c r="C166" s="18"/>
      <c r="D166" s="18"/>
      <c r="E166" s="18"/>
      <c r="F166" s="18"/>
      <c r="G166" s="18"/>
      <c r="H166" s="18"/>
      <c r="I166" s="35" t="s">
        <v>41</v>
      </c>
      <c r="J166" s="37">
        <f>+J198</f>
        <v>0.9463053600000001</v>
      </c>
      <c r="K166" s="37">
        <f t="shared" ref="K166:O166" si="112">+K198</f>
        <v>0.99270071999999998</v>
      </c>
      <c r="L166" s="37">
        <f t="shared" si="112"/>
        <v>1.0398960000000002</v>
      </c>
      <c r="M166" s="37">
        <f t="shared" si="112"/>
        <v>1.0942905599999999</v>
      </c>
      <c r="N166" s="37">
        <f t="shared" si="112"/>
        <v>1.13508648</v>
      </c>
      <c r="O166" s="37">
        <f t="shared" si="112"/>
        <v>1.1918808000000001</v>
      </c>
      <c r="P166" s="38"/>
      <c r="Q166" s="18"/>
      <c r="R166" s="18"/>
      <c r="S166" s="18"/>
      <c r="T166" s="35" t="s">
        <v>41</v>
      </c>
      <c r="U166" s="37">
        <f>+U198</f>
        <v>0.95056415999999999</v>
      </c>
      <c r="V166" s="37">
        <f t="shared" ref="V166:Z166" si="113">+V198</f>
        <v>0.99716832000000011</v>
      </c>
      <c r="W166" s="37">
        <f t="shared" si="113"/>
        <v>1.0445760000000002</v>
      </c>
      <c r="X166" s="37">
        <f t="shared" si="113"/>
        <v>1.0992153599999999</v>
      </c>
      <c r="Y166" s="37">
        <f t="shared" si="113"/>
        <v>1.1401948799999999</v>
      </c>
      <c r="Z166" s="37">
        <f t="shared" si="113"/>
        <v>1.1972448</v>
      </c>
    </row>
    <row r="167" spans="1:26" x14ac:dyDescent="0.2">
      <c r="A167" s="17"/>
      <c r="B167" s="7"/>
      <c r="C167" s="18"/>
      <c r="D167" s="18"/>
      <c r="E167" s="18"/>
      <c r="F167" s="18"/>
      <c r="G167" s="18"/>
      <c r="H167" s="18"/>
      <c r="I167" s="34" t="s">
        <v>39</v>
      </c>
      <c r="J167" s="34">
        <f t="shared" ref="J167:O167" si="114">+SUM(J164:J166)</f>
        <v>12.775122360000001</v>
      </c>
      <c r="K167" s="34">
        <f t="shared" si="114"/>
        <v>13.40145972</v>
      </c>
      <c r="L167" s="34">
        <f t="shared" si="114"/>
        <v>14.038596000000002</v>
      </c>
      <c r="M167" s="34">
        <f t="shared" si="114"/>
        <v>14.772922559999998</v>
      </c>
      <c r="N167" s="34">
        <f>+SUM(N164:N166)+0.01</f>
        <v>15.323667479999999</v>
      </c>
      <c r="O167" s="34">
        <f t="shared" si="114"/>
        <v>16.090390800000002</v>
      </c>
      <c r="P167" s="34"/>
      <c r="Q167" s="18"/>
      <c r="R167" s="18"/>
      <c r="S167" s="18"/>
      <c r="T167" s="34" t="s">
        <v>39</v>
      </c>
      <c r="U167" s="34">
        <f>+SUM(U164:U166)+0.01</f>
        <v>12.832616160000001</v>
      </c>
      <c r="V167" s="34">
        <f>+SUM(V164:V166)+0.01</f>
        <v>13.46177232</v>
      </c>
      <c r="W167" s="34">
        <f t="shared" ref="W167:Y167" si="115">+SUM(W164:W166)</f>
        <v>14.101776000000001</v>
      </c>
      <c r="X167" s="34">
        <f t="shared" si="115"/>
        <v>14.839407359999999</v>
      </c>
      <c r="Y167" s="34">
        <f t="shared" si="115"/>
        <v>15.392630879999999</v>
      </c>
      <c r="Z167" s="34">
        <f>+SUM(Z164:Z166)+0.01</f>
        <v>16.1628048</v>
      </c>
    </row>
    <row r="168" spans="1:26" x14ac:dyDescent="0.2">
      <c r="A168" s="17"/>
      <c r="B168" s="7"/>
      <c r="C168" s="18"/>
      <c r="D168" s="18"/>
      <c r="E168" s="18"/>
      <c r="F168" s="18"/>
      <c r="G168" s="18"/>
      <c r="H168" s="18"/>
      <c r="I168" s="35"/>
      <c r="J168" s="35"/>
      <c r="K168" s="35"/>
      <c r="L168" s="35"/>
      <c r="M168" s="35"/>
      <c r="N168" s="35"/>
      <c r="O168" s="35"/>
      <c r="P168" s="35"/>
      <c r="Q168" s="18"/>
      <c r="R168" s="18"/>
      <c r="S168" s="18"/>
      <c r="T168" s="35"/>
      <c r="U168" s="35"/>
      <c r="V168" s="35"/>
      <c r="W168" s="35"/>
      <c r="X168" s="35"/>
      <c r="Y168" s="35"/>
      <c r="Z168" s="35"/>
    </row>
    <row r="169" spans="1:26" x14ac:dyDescent="0.2">
      <c r="A169" s="17"/>
      <c r="B169" s="7"/>
      <c r="C169" s="18"/>
      <c r="D169" s="18"/>
      <c r="E169" s="18"/>
      <c r="F169" s="18"/>
      <c r="G169" s="20" t="s">
        <v>28</v>
      </c>
      <c r="H169" s="18"/>
      <c r="I169" s="39" t="s">
        <v>42</v>
      </c>
      <c r="J169" s="32">
        <f>+J185</f>
        <v>11.83</v>
      </c>
      <c r="K169" s="32">
        <f t="shared" ref="K169:O169" si="116">+K185</f>
        <v>12.41</v>
      </c>
      <c r="L169" s="32">
        <f t="shared" si="116"/>
        <v>13</v>
      </c>
      <c r="M169" s="32">
        <f t="shared" si="116"/>
        <v>13.68</v>
      </c>
      <c r="N169" s="32">
        <f t="shared" si="116"/>
        <v>14.19</v>
      </c>
      <c r="O169" s="32">
        <f t="shared" si="116"/>
        <v>14.9</v>
      </c>
      <c r="P169" s="32"/>
      <c r="Q169" s="18"/>
      <c r="R169" s="20" t="s">
        <v>3</v>
      </c>
      <c r="S169" s="18"/>
      <c r="T169" s="39" t="s">
        <v>42</v>
      </c>
      <c r="U169" s="32">
        <f>+U185</f>
        <v>11.83</v>
      </c>
      <c r="V169" s="32">
        <f t="shared" ref="V169:Z169" si="117">+V185</f>
        <v>12.41</v>
      </c>
      <c r="W169" s="32">
        <f t="shared" si="117"/>
        <v>13</v>
      </c>
      <c r="X169" s="32">
        <f t="shared" si="117"/>
        <v>13.68</v>
      </c>
      <c r="Y169" s="32">
        <f t="shared" si="117"/>
        <v>14.19</v>
      </c>
      <c r="Z169" s="32">
        <f t="shared" si="117"/>
        <v>14.9</v>
      </c>
    </row>
    <row r="170" spans="1:26" x14ac:dyDescent="0.2">
      <c r="A170" s="17"/>
      <c r="B170" s="7"/>
      <c r="C170" s="18"/>
      <c r="D170" s="18"/>
      <c r="E170" s="18"/>
      <c r="F170" s="18"/>
      <c r="G170" s="18"/>
      <c r="H170" s="18"/>
      <c r="I170" s="33" t="s">
        <v>40</v>
      </c>
      <c r="J170" s="33">
        <f>+J192</f>
        <v>1.3131300000000001</v>
      </c>
      <c r="K170" s="33">
        <f t="shared" ref="K170:O170" si="118">+K192</f>
        <v>1.37751</v>
      </c>
      <c r="L170" s="33">
        <f t="shared" si="118"/>
        <v>1.4430000000000001</v>
      </c>
      <c r="M170" s="33">
        <f t="shared" si="118"/>
        <v>1.50848</v>
      </c>
      <c r="N170" s="33">
        <f t="shared" si="118"/>
        <v>1.5750899999999999</v>
      </c>
      <c r="O170" s="33">
        <f t="shared" si="118"/>
        <v>1.6639000000000002</v>
      </c>
      <c r="P170" s="33"/>
      <c r="Q170" s="18"/>
      <c r="R170" s="18"/>
      <c r="S170" s="18"/>
      <c r="T170" s="33" t="s">
        <v>40</v>
      </c>
      <c r="U170" s="33">
        <f>+U192</f>
        <v>1.3722800000000002</v>
      </c>
      <c r="V170" s="33">
        <f t="shared" ref="V170:Z170" si="119">+V192</f>
        <v>1.4395600000000002</v>
      </c>
      <c r="W170" s="33">
        <f t="shared" si="119"/>
        <v>1.508</v>
      </c>
      <c r="X170" s="33">
        <f t="shared" si="119"/>
        <v>1.5868800000000001</v>
      </c>
      <c r="Y170" s="33">
        <f t="shared" si="119"/>
        <v>1.6360399999999999</v>
      </c>
      <c r="Z170" s="33">
        <f t="shared" si="119"/>
        <v>1.7284000000000002</v>
      </c>
    </row>
    <row r="171" spans="1:26" x14ac:dyDescent="0.2">
      <c r="A171" s="17"/>
      <c r="B171" s="7"/>
      <c r="C171" s="18"/>
      <c r="D171" s="18"/>
      <c r="E171" s="18"/>
      <c r="F171" s="18"/>
      <c r="G171" s="18"/>
      <c r="H171" s="18"/>
      <c r="I171" s="35" t="s">
        <v>41</v>
      </c>
      <c r="J171" s="37">
        <f>+J199</f>
        <v>1.0514504</v>
      </c>
      <c r="K171" s="37">
        <f t="shared" ref="K171:O171" si="120">+K199</f>
        <v>1.1030008</v>
      </c>
      <c r="L171" s="37">
        <f t="shared" si="120"/>
        <v>1.15544</v>
      </c>
      <c r="M171" s="37">
        <f t="shared" si="120"/>
        <v>1.2158784</v>
      </c>
      <c r="N171" s="37">
        <f t="shared" si="120"/>
        <v>1.2612071999999999</v>
      </c>
      <c r="O171" s="37">
        <f t="shared" si="120"/>
        <v>1.3243119999999999</v>
      </c>
      <c r="P171" s="38"/>
      <c r="Q171" s="18"/>
      <c r="R171" s="18"/>
      <c r="S171" s="18"/>
      <c r="T171" s="35" t="s">
        <v>41</v>
      </c>
      <c r="U171" s="37">
        <f>+U199</f>
        <v>1.0561824</v>
      </c>
      <c r="V171" s="37">
        <f t="shared" ref="V171:Z171" si="121">+V199</f>
        <v>1.1079648</v>
      </c>
      <c r="W171" s="37">
        <f t="shared" si="121"/>
        <v>1.1606399999999999</v>
      </c>
      <c r="X171" s="37">
        <f t="shared" si="121"/>
        <v>1.2213504000000002</v>
      </c>
      <c r="Y171" s="37">
        <f t="shared" si="121"/>
        <v>1.2668831999999999</v>
      </c>
      <c r="Z171" s="37">
        <f t="shared" si="121"/>
        <v>1.3302719999999999</v>
      </c>
    </row>
    <row r="172" spans="1:26" x14ac:dyDescent="0.2">
      <c r="A172" s="17"/>
      <c r="B172" s="7"/>
      <c r="C172" s="18"/>
      <c r="D172" s="18"/>
      <c r="E172" s="18"/>
      <c r="F172" s="18"/>
      <c r="G172" s="18"/>
      <c r="H172" s="18"/>
      <c r="I172" s="34" t="s">
        <v>39</v>
      </c>
      <c r="J172" s="34">
        <f t="shared" ref="J172:N172" si="122">+SUM(J169:J171)</f>
        <v>14.1945804</v>
      </c>
      <c r="K172" s="34">
        <f t="shared" si="122"/>
        <v>14.890510800000001</v>
      </c>
      <c r="L172" s="34">
        <f t="shared" si="122"/>
        <v>15.59844</v>
      </c>
      <c r="M172" s="34">
        <f>+SUM(M169:M171)+0.01</f>
        <v>16.414358400000001</v>
      </c>
      <c r="N172" s="34">
        <f t="shared" si="122"/>
        <v>17.026297199999998</v>
      </c>
      <c r="O172" s="34">
        <f>+SUM(O169:O171)-0.01</f>
        <v>17.878211999999998</v>
      </c>
      <c r="P172" s="34"/>
      <c r="Q172" s="18"/>
      <c r="R172" s="18"/>
      <c r="S172" s="18"/>
      <c r="T172" s="34" t="s">
        <v>39</v>
      </c>
      <c r="U172" s="34">
        <f t="shared" ref="U172:Z172" si="123">+SUM(U169:U171)</f>
        <v>14.258462399999999</v>
      </c>
      <c r="V172" s="34">
        <f t="shared" si="123"/>
        <v>14.9575248</v>
      </c>
      <c r="W172" s="34">
        <f t="shared" si="123"/>
        <v>15.66864</v>
      </c>
      <c r="X172" s="34">
        <f t="shared" si="123"/>
        <v>16.488230399999999</v>
      </c>
      <c r="Y172" s="34">
        <f>+SUM(Y169:Y171)+0.01</f>
        <v>17.102923199999999</v>
      </c>
      <c r="Z172" s="34">
        <f t="shared" si="123"/>
        <v>17.958672</v>
      </c>
    </row>
    <row r="173" spans="1:26" x14ac:dyDescent="0.2">
      <c r="A173" s="17"/>
      <c r="B173" s="7"/>
      <c r="C173" s="18"/>
      <c r="D173" s="18"/>
      <c r="E173" s="18"/>
      <c r="F173" s="18"/>
      <c r="G173" s="18"/>
      <c r="H173" s="18"/>
      <c r="I173" s="35"/>
      <c r="J173" s="35"/>
      <c r="K173" s="35"/>
      <c r="L173" s="35"/>
      <c r="M173" s="35"/>
      <c r="N173" s="35"/>
      <c r="O173" s="35"/>
      <c r="P173" s="35"/>
      <c r="Q173" s="18"/>
      <c r="R173" s="18"/>
      <c r="S173" s="18"/>
      <c r="T173" s="35"/>
      <c r="U173" s="35"/>
      <c r="V173" s="35"/>
      <c r="W173" s="35"/>
      <c r="X173" s="35"/>
      <c r="Y173" s="35"/>
      <c r="Z173" s="35"/>
    </row>
    <row r="174" spans="1:26" hidden="1" outlineLevel="1" x14ac:dyDescent="0.2">
      <c r="A174" s="17"/>
      <c r="B174" s="7"/>
      <c r="C174" s="18"/>
      <c r="D174" s="18"/>
      <c r="E174" s="18"/>
      <c r="F174" s="18"/>
      <c r="G174" s="18"/>
      <c r="H174" s="18"/>
      <c r="I174" s="18"/>
      <c r="J174" s="42" t="s">
        <v>37</v>
      </c>
      <c r="K174" s="42"/>
      <c r="L174" s="42"/>
      <c r="M174" s="42"/>
      <c r="N174" s="42"/>
      <c r="O174" s="42"/>
      <c r="P174" s="36"/>
      <c r="Q174" s="18"/>
      <c r="R174" s="18"/>
      <c r="S174" s="18"/>
      <c r="T174" s="18"/>
      <c r="U174" s="42" t="s">
        <v>37</v>
      </c>
      <c r="V174" s="42"/>
      <c r="W174" s="42"/>
      <c r="X174" s="42"/>
      <c r="Y174" s="42"/>
      <c r="Z174" s="42"/>
    </row>
    <row r="175" spans="1:26" hidden="1" outlineLevel="1" x14ac:dyDescent="0.2">
      <c r="A175" s="17"/>
      <c r="B175" s="7"/>
      <c r="C175" s="18"/>
      <c r="D175" s="18"/>
      <c r="E175" s="18"/>
      <c r="F175" s="18"/>
      <c r="G175" s="18"/>
      <c r="H175" s="18"/>
      <c r="I175" s="18"/>
      <c r="J175" s="10">
        <f t="shared" ref="J175:O175" si="124">+J146-J157</f>
        <v>0</v>
      </c>
      <c r="K175" s="10">
        <f t="shared" si="124"/>
        <v>0</v>
      </c>
      <c r="L175" s="10">
        <f t="shared" si="124"/>
        <v>0</v>
      </c>
      <c r="M175" s="10">
        <f t="shared" si="124"/>
        <v>0</v>
      </c>
      <c r="N175" s="10">
        <f t="shared" si="124"/>
        <v>0</v>
      </c>
      <c r="O175" s="10">
        <f t="shared" si="124"/>
        <v>0</v>
      </c>
      <c r="P175" s="10"/>
      <c r="Q175" s="18"/>
      <c r="R175" s="18"/>
      <c r="S175" s="18"/>
      <c r="T175" s="18"/>
      <c r="U175" s="10">
        <f t="shared" ref="U175:Z175" si="125">+U146-U157</f>
        <v>0</v>
      </c>
      <c r="V175" s="10">
        <f t="shared" si="125"/>
        <v>0</v>
      </c>
      <c r="W175" s="10">
        <f t="shared" si="125"/>
        <v>0</v>
      </c>
      <c r="X175" s="10">
        <f t="shared" si="125"/>
        <v>0</v>
      </c>
      <c r="Y175" s="10">
        <f t="shared" si="125"/>
        <v>0</v>
      </c>
      <c r="Z175" s="10">
        <f t="shared" si="125"/>
        <v>0</v>
      </c>
    </row>
    <row r="176" spans="1:26" hidden="1" outlineLevel="1" x14ac:dyDescent="0.2">
      <c r="A176" s="17"/>
      <c r="B176" s="7"/>
      <c r="C176" s="18"/>
      <c r="D176" s="18"/>
      <c r="E176" s="18"/>
      <c r="F176" s="18"/>
      <c r="G176" s="18"/>
      <c r="H176" s="18"/>
      <c r="I176" s="18"/>
      <c r="J176" s="10">
        <f t="shared" ref="J176:O176" si="126">+J147-J162</f>
        <v>0</v>
      </c>
      <c r="K176" s="10">
        <f t="shared" si="126"/>
        <v>0</v>
      </c>
      <c r="L176" s="10">
        <f t="shared" si="126"/>
        <v>0</v>
      </c>
      <c r="M176" s="10">
        <f t="shared" si="126"/>
        <v>0</v>
      </c>
      <c r="N176" s="10">
        <f t="shared" si="126"/>
        <v>0</v>
      </c>
      <c r="O176" s="10">
        <f t="shared" si="126"/>
        <v>0</v>
      </c>
      <c r="P176" s="10"/>
      <c r="Q176" s="18"/>
      <c r="R176" s="18"/>
      <c r="S176" s="18"/>
      <c r="T176" s="18"/>
      <c r="U176" s="10">
        <f t="shared" ref="U176:Z176" si="127">+U147-U162</f>
        <v>0</v>
      </c>
      <c r="V176" s="10">
        <f t="shared" si="127"/>
        <v>0</v>
      </c>
      <c r="W176" s="10">
        <f t="shared" si="127"/>
        <v>0</v>
      </c>
      <c r="X176" s="10">
        <f t="shared" si="127"/>
        <v>0</v>
      </c>
      <c r="Y176" s="10">
        <f t="shared" si="127"/>
        <v>0</v>
      </c>
      <c r="Z176" s="10">
        <f t="shared" si="127"/>
        <v>0</v>
      </c>
    </row>
    <row r="177" spans="1:26" hidden="1" outlineLevel="1" x14ac:dyDescent="0.2">
      <c r="A177" s="17"/>
      <c r="B177" s="7"/>
      <c r="C177" s="18"/>
      <c r="D177" s="18"/>
      <c r="E177" s="18"/>
      <c r="F177" s="18"/>
      <c r="G177" s="18"/>
      <c r="H177" s="18"/>
      <c r="I177" s="18"/>
      <c r="J177" s="10">
        <f t="shared" ref="J177:O177" si="128">+J148-J167</f>
        <v>0</v>
      </c>
      <c r="K177" s="10">
        <f t="shared" si="128"/>
        <v>0</v>
      </c>
      <c r="L177" s="10">
        <f t="shared" si="128"/>
        <v>0</v>
      </c>
      <c r="M177" s="10">
        <f t="shared" si="128"/>
        <v>0</v>
      </c>
      <c r="N177" s="10">
        <f t="shared" si="128"/>
        <v>0</v>
      </c>
      <c r="O177" s="10">
        <f t="shared" si="128"/>
        <v>0</v>
      </c>
      <c r="P177" s="10"/>
      <c r="Q177" s="18"/>
      <c r="R177" s="18"/>
      <c r="S177" s="18"/>
      <c r="T177" s="18"/>
      <c r="U177" s="10">
        <f t="shared" ref="U177:Z177" si="129">+U148-U167</f>
        <v>0</v>
      </c>
      <c r="V177" s="10">
        <f t="shared" si="129"/>
        <v>0</v>
      </c>
      <c r="W177" s="10">
        <f t="shared" si="129"/>
        <v>0</v>
      </c>
      <c r="X177" s="10">
        <f t="shared" si="129"/>
        <v>0</v>
      </c>
      <c r="Y177" s="10">
        <f t="shared" si="129"/>
        <v>0</v>
      </c>
      <c r="Z177" s="10">
        <f t="shared" si="129"/>
        <v>0</v>
      </c>
    </row>
    <row r="178" spans="1:26" hidden="1" outlineLevel="1" x14ac:dyDescent="0.2">
      <c r="A178" s="17"/>
      <c r="B178" s="7"/>
      <c r="C178" s="18"/>
      <c r="D178" s="18"/>
      <c r="E178" s="18"/>
      <c r="F178" s="18"/>
      <c r="G178" s="18"/>
      <c r="H178" s="18"/>
      <c r="I178" s="18"/>
      <c r="J178" s="10">
        <f t="shared" ref="J178:O178" si="130">+J149-J172</f>
        <v>0</v>
      </c>
      <c r="K178" s="10">
        <f t="shared" si="130"/>
        <v>0</v>
      </c>
      <c r="L178" s="10">
        <f t="shared" si="130"/>
        <v>0</v>
      </c>
      <c r="M178" s="10">
        <f t="shared" si="130"/>
        <v>0</v>
      </c>
      <c r="N178" s="10">
        <f t="shared" si="130"/>
        <v>0</v>
      </c>
      <c r="O178" s="10">
        <f t="shared" si="130"/>
        <v>0</v>
      </c>
      <c r="P178" s="10"/>
      <c r="Q178" s="18"/>
      <c r="R178" s="18"/>
      <c r="S178" s="18"/>
      <c r="T178" s="18"/>
      <c r="U178" s="10">
        <f t="shared" ref="U178:Z178" si="131">+U149-U172</f>
        <v>0</v>
      </c>
      <c r="V178" s="10">
        <f t="shared" si="131"/>
        <v>0</v>
      </c>
      <c r="W178" s="10">
        <f t="shared" si="131"/>
        <v>0</v>
      </c>
      <c r="X178" s="10">
        <f t="shared" si="131"/>
        <v>0</v>
      </c>
      <c r="Y178" s="10">
        <f t="shared" si="131"/>
        <v>0</v>
      </c>
      <c r="Z178" s="10">
        <f t="shared" si="131"/>
        <v>0</v>
      </c>
    </row>
    <row r="179" spans="1:26" hidden="1" outlineLevel="1" x14ac:dyDescent="0.2">
      <c r="A179" s="17"/>
      <c r="B179" s="7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idden="1" outlineLevel="1" x14ac:dyDescent="0.2">
      <c r="A180" s="17"/>
      <c r="B180" s="7"/>
      <c r="C180" s="18"/>
      <c r="D180" s="18"/>
      <c r="E180" s="18"/>
      <c r="F180" s="18"/>
      <c r="G180" s="18"/>
      <c r="H180" s="18"/>
      <c r="I180" s="17"/>
      <c r="J180" s="42" t="s">
        <v>35</v>
      </c>
      <c r="K180" s="42"/>
      <c r="L180" s="42"/>
      <c r="M180" s="42"/>
      <c r="N180" s="42"/>
      <c r="O180" s="42"/>
      <c r="P180" s="36"/>
      <c r="Q180" s="7"/>
      <c r="R180" s="18"/>
      <c r="S180" s="18"/>
      <c r="T180" s="17"/>
      <c r="U180" s="42" t="s">
        <v>35</v>
      </c>
      <c r="V180" s="42"/>
      <c r="W180" s="42"/>
      <c r="X180" s="42"/>
      <c r="Y180" s="42"/>
      <c r="Z180" s="42"/>
    </row>
    <row r="181" spans="1:26" hidden="1" outlineLevel="1" x14ac:dyDescent="0.2">
      <c r="A181" s="17"/>
      <c r="B181" s="7"/>
      <c r="C181" s="18"/>
      <c r="D181" s="18"/>
      <c r="E181" s="18"/>
      <c r="F181" s="18"/>
      <c r="G181" s="18"/>
      <c r="H181" s="18"/>
      <c r="I181" s="17"/>
      <c r="J181" s="5">
        <v>1</v>
      </c>
      <c r="K181" s="5">
        <v>2</v>
      </c>
      <c r="L181" s="5">
        <v>3</v>
      </c>
      <c r="M181" s="5">
        <v>4</v>
      </c>
      <c r="N181" s="5">
        <v>5</v>
      </c>
      <c r="O181" s="5">
        <v>6</v>
      </c>
      <c r="P181" s="5"/>
      <c r="Q181" s="7"/>
      <c r="R181" s="18"/>
      <c r="S181" s="18"/>
      <c r="T181" s="17"/>
      <c r="U181" s="5">
        <v>1</v>
      </c>
      <c r="V181" s="5">
        <v>2</v>
      </c>
      <c r="W181" s="5">
        <v>3</v>
      </c>
      <c r="X181" s="5">
        <v>4</v>
      </c>
      <c r="Y181" s="5">
        <v>5</v>
      </c>
      <c r="Z181" s="5">
        <v>6</v>
      </c>
    </row>
    <row r="182" spans="1:26" hidden="1" outlineLevel="1" x14ac:dyDescent="0.2">
      <c r="A182" s="17"/>
      <c r="B182" s="7"/>
      <c r="C182" s="18"/>
      <c r="D182" s="18"/>
      <c r="E182" s="18"/>
      <c r="F182" s="18"/>
      <c r="G182" s="18"/>
      <c r="H182" s="18"/>
      <c r="I182" s="17"/>
      <c r="J182" s="4">
        <f t="shared" ref="J182:O185" si="132">+C146</f>
        <v>9.4640000000000004</v>
      </c>
      <c r="K182" s="4">
        <f t="shared" si="132"/>
        <v>9.9280000000000008</v>
      </c>
      <c r="L182" s="4">
        <f t="shared" si="132"/>
        <v>10.4</v>
      </c>
      <c r="M182" s="4">
        <f t="shared" si="132"/>
        <v>10.944000000000001</v>
      </c>
      <c r="N182" s="4">
        <f t="shared" si="132"/>
        <v>11.352</v>
      </c>
      <c r="O182" s="4">
        <f t="shared" si="132"/>
        <v>11.920000000000002</v>
      </c>
      <c r="P182" s="4"/>
      <c r="Q182" s="7"/>
      <c r="R182" s="18"/>
      <c r="S182" s="18"/>
      <c r="T182" s="17"/>
      <c r="U182" s="4">
        <f>+C146</f>
        <v>9.4640000000000004</v>
      </c>
      <c r="V182" s="4">
        <f t="shared" ref="V182:Z185" si="133">+D146</f>
        <v>9.9280000000000008</v>
      </c>
      <c r="W182" s="4">
        <f t="shared" si="133"/>
        <v>10.4</v>
      </c>
      <c r="X182" s="4">
        <f t="shared" si="133"/>
        <v>10.944000000000001</v>
      </c>
      <c r="Y182" s="4">
        <f t="shared" si="133"/>
        <v>11.352</v>
      </c>
      <c r="Z182" s="4">
        <f t="shared" si="133"/>
        <v>11.920000000000002</v>
      </c>
    </row>
    <row r="183" spans="1:26" hidden="1" outlineLevel="1" x14ac:dyDescent="0.2">
      <c r="A183" s="17"/>
      <c r="B183" s="7"/>
      <c r="C183" s="18"/>
      <c r="D183" s="18"/>
      <c r="E183" s="18"/>
      <c r="F183" s="18"/>
      <c r="G183" s="18"/>
      <c r="H183" s="18"/>
      <c r="I183" s="17"/>
      <c r="J183" s="4">
        <f t="shared" si="132"/>
        <v>10.0555</v>
      </c>
      <c r="K183" s="4">
        <f t="shared" si="132"/>
        <v>10.548500000000001</v>
      </c>
      <c r="L183" s="4">
        <f t="shared" si="132"/>
        <v>11.049999999999999</v>
      </c>
      <c r="M183" s="4">
        <f t="shared" si="132"/>
        <v>11.628</v>
      </c>
      <c r="N183" s="4">
        <f t="shared" si="132"/>
        <v>12.061499999999999</v>
      </c>
      <c r="O183" s="4">
        <f t="shared" si="132"/>
        <v>12.664999999999999</v>
      </c>
      <c r="P183" s="4"/>
      <c r="Q183" s="7"/>
      <c r="R183" s="18"/>
      <c r="S183" s="18"/>
      <c r="T183" s="17"/>
      <c r="U183" s="4">
        <f>+C147</f>
        <v>10.0555</v>
      </c>
      <c r="V183" s="4">
        <f t="shared" si="133"/>
        <v>10.548500000000001</v>
      </c>
      <c r="W183" s="4">
        <f t="shared" si="133"/>
        <v>11.049999999999999</v>
      </c>
      <c r="X183" s="4">
        <f t="shared" si="133"/>
        <v>11.628</v>
      </c>
      <c r="Y183" s="4">
        <f t="shared" si="133"/>
        <v>12.061499999999999</v>
      </c>
      <c r="Z183" s="4">
        <f t="shared" si="133"/>
        <v>12.664999999999999</v>
      </c>
    </row>
    <row r="184" spans="1:26" hidden="1" outlineLevel="1" x14ac:dyDescent="0.2">
      <c r="A184" s="17"/>
      <c r="B184" s="7"/>
      <c r="C184" s="18"/>
      <c r="D184" s="18"/>
      <c r="E184" s="18"/>
      <c r="F184" s="18"/>
      <c r="G184" s="18"/>
      <c r="H184" s="18"/>
      <c r="I184" s="17"/>
      <c r="J184" s="4">
        <f t="shared" si="132"/>
        <v>10.647</v>
      </c>
      <c r="K184" s="4">
        <f t="shared" si="132"/>
        <v>11.169</v>
      </c>
      <c r="L184" s="4">
        <f t="shared" si="132"/>
        <v>11.700000000000001</v>
      </c>
      <c r="M184" s="4">
        <f t="shared" si="132"/>
        <v>12.311999999999999</v>
      </c>
      <c r="N184" s="4">
        <f t="shared" si="132"/>
        <v>12.770999999999999</v>
      </c>
      <c r="O184" s="4">
        <f t="shared" si="132"/>
        <v>13.41</v>
      </c>
      <c r="P184" s="4"/>
      <c r="Q184" s="7"/>
      <c r="R184" s="18"/>
      <c r="S184" s="18"/>
      <c r="T184" s="17"/>
      <c r="U184" s="4">
        <f>+C148</f>
        <v>10.647</v>
      </c>
      <c r="V184" s="4">
        <f t="shared" si="133"/>
        <v>11.169</v>
      </c>
      <c r="W184" s="4">
        <f t="shared" si="133"/>
        <v>11.700000000000001</v>
      </c>
      <c r="X184" s="4">
        <f t="shared" si="133"/>
        <v>12.311999999999999</v>
      </c>
      <c r="Y184" s="4">
        <f t="shared" si="133"/>
        <v>12.770999999999999</v>
      </c>
      <c r="Z184" s="4">
        <f t="shared" si="133"/>
        <v>13.41</v>
      </c>
    </row>
    <row r="185" spans="1:26" hidden="1" outlineLevel="1" x14ac:dyDescent="0.2">
      <c r="A185" s="17"/>
      <c r="B185" s="7"/>
      <c r="C185" s="18"/>
      <c r="D185" s="18"/>
      <c r="E185" s="18"/>
      <c r="F185" s="18"/>
      <c r="G185" s="18"/>
      <c r="H185" s="18"/>
      <c r="I185" s="17"/>
      <c r="J185" s="4">
        <f t="shared" si="132"/>
        <v>11.83</v>
      </c>
      <c r="K185" s="4">
        <f t="shared" si="132"/>
        <v>12.41</v>
      </c>
      <c r="L185" s="4">
        <f t="shared" si="132"/>
        <v>13</v>
      </c>
      <c r="M185" s="4">
        <f t="shared" si="132"/>
        <v>13.68</v>
      </c>
      <c r="N185" s="4">
        <f t="shared" si="132"/>
        <v>14.19</v>
      </c>
      <c r="O185" s="4">
        <f t="shared" si="132"/>
        <v>14.9</v>
      </c>
      <c r="P185" s="4"/>
      <c r="Q185" s="7"/>
      <c r="R185" s="18"/>
      <c r="S185" s="18"/>
      <c r="T185" s="17"/>
      <c r="U185" s="4">
        <f>+C149</f>
        <v>11.83</v>
      </c>
      <c r="V185" s="4">
        <f t="shared" si="133"/>
        <v>12.41</v>
      </c>
      <c r="W185" s="4">
        <f t="shared" si="133"/>
        <v>13</v>
      </c>
      <c r="X185" s="4">
        <f t="shared" si="133"/>
        <v>13.68</v>
      </c>
      <c r="Y185" s="4">
        <f t="shared" si="133"/>
        <v>14.19</v>
      </c>
      <c r="Z185" s="4">
        <f t="shared" si="133"/>
        <v>14.9</v>
      </c>
    </row>
    <row r="186" spans="1:26" hidden="1" outlineLevel="1" x14ac:dyDescent="0.2">
      <c r="A186" s="17"/>
      <c r="B186" s="7"/>
      <c r="C186" s="18"/>
      <c r="D186" s="18"/>
      <c r="E186" s="18"/>
      <c r="F186" s="18"/>
      <c r="G186" s="18"/>
      <c r="H186" s="18"/>
      <c r="I186" s="17"/>
      <c r="J186" s="4"/>
      <c r="K186" s="4"/>
      <c r="L186" s="4"/>
      <c r="M186" s="4"/>
      <c r="N186" s="4"/>
      <c r="O186" s="4"/>
      <c r="P186" s="4"/>
      <c r="Q186" s="7"/>
      <c r="R186" s="18"/>
      <c r="S186" s="18"/>
      <c r="T186" s="17"/>
      <c r="U186" s="7"/>
      <c r="V186" s="4"/>
      <c r="W186" s="4"/>
      <c r="X186" s="4"/>
      <c r="Y186" s="4"/>
      <c r="Z186" s="4"/>
    </row>
    <row r="187" spans="1:26" hidden="1" outlineLevel="1" x14ac:dyDescent="0.2">
      <c r="A187" s="17"/>
      <c r="B187" s="7"/>
      <c r="C187" s="18"/>
      <c r="D187" s="18"/>
      <c r="E187" s="18"/>
      <c r="F187" s="18"/>
      <c r="G187" s="18"/>
      <c r="H187" s="18"/>
      <c r="I187" s="17"/>
      <c r="J187" s="42" t="s">
        <v>18</v>
      </c>
      <c r="K187" s="42"/>
      <c r="L187" s="42"/>
      <c r="M187" s="42"/>
      <c r="N187" s="42"/>
      <c r="O187" s="42"/>
      <c r="P187" s="36"/>
      <c r="Q187" s="7"/>
      <c r="R187" s="18"/>
      <c r="S187" s="18"/>
      <c r="T187" s="17"/>
      <c r="U187" s="42" t="s">
        <v>18</v>
      </c>
      <c r="V187" s="42"/>
      <c r="W187" s="42"/>
      <c r="X187" s="42"/>
      <c r="Y187" s="42"/>
      <c r="Z187" s="42"/>
    </row>
    <row r="188" spans="1:26" hidden="1" outlineLevel="1" x14ac:dyDescent="0.2">
      <c r="A188" s="17"/>
      <c r="B188" s="7"/>
      <c r="C188" s="18"/>
      <c r="D188" s="18"/>
      <c r="E188" s="18"/>
      <c r="F188" s="18"/>
      <c r="G188" s="18"/>
      <c r="H188" s="18"/>
      <c r="I188" s="17"/>
      <c r="J188" s="5">
        <v>1</v>
      </c>
      <c r="K188" s="5">
        <v>2</v>
      </c>
      <c r="L188" s="5">
        <v>3</v>
      </c>
      <c r="M188" s="5">
        <v>4</v>
      </c>
      <c r="N188" s="5">
        <v>5</v>
      </c>
      <c r="O188" s="5">
        <v>6</v>
      </c>
      <c r="P188" s="5"/>
      <c r="Q188" s="7"/>
      <c r="R188" s="18"/>
      <c r="S188" s="18"/>
      <c r="T188" s="17"/>
      <c r="U188" s="5">
        <v>1</v>
      </c>
      <c r="V188" s="5">
        <v>2</v>
      </c>
      <c r="W188" s="5">
        <v>3</v>
      </c>
      <c r="X188" s="5">
        <v>4</v>
      </c>
      <c r="Y188" s="5">
        <v>5</v>
      </c>
      <c r="Z188" s="5">
        <v>6</v>
      </c>
    </row>
    <row r="189" spans="1:26" hidden="1" outlineLevel="1" x14ac:dyDescent="0.2">
      <c r="A189" s="17"/>
      <c r="B189" s="7"/>
      <c r="C189" s="18"/>
      <c r="D189" s="18"/>
      <c r="E189" s="18"/>
      <c r="F189" s="18"/>
      <c r="G189" s="18"/>
      <c r="H189" s="18"/>
      <c r="I189" s="17"/>
      <c r="J189" s="4">
        <f>(C146*$M$141)+0.01</f>
        <v>1.0605040000000001</v>
      </c>
      <c r="K189" s="4">
        <f t="shared" ref="J189:O192" si="134">(D146*$M$141)</f>
        <v>1.1020080000000001</v>
      </c>
      <c r="L189" s="4">
        <f>(E146*$M$141)+0.01</f>
        <v>1.1644000000000001</v>
      </c>
      <c r="M189" s="4">
        <f>(F146*$M$141)+0.01</f>
        <v>1.2247840000000001</v>
      </c>
      <c r="N189" s="4">
        <f t="shared" si="134"/>
        <v>1.2600720000000001</v>
      </c>
      <c r="O189" s="4">
        <f t="shared" si="134"/>
        <v>1.3231200000000003</v>
      </c>
      <c r="P189" s="4"/>
      <c r="Q189" s="7"/>
      <c r="R189" s="18"/>
      <c r="S189" s="18"/>
      <c r="T189" s="17"/>
      <c r="U189" s="4">
        <f>(C146*$X$141)+0.01</f>
        <v>1.1078240000000001</v>
      </c>
      <c r="V189" s="4">
        <f t="shared" ref="U189:Z192" si="135">(D146*$X$141)</f>
        <v>1.1516480000000002</v>
      </c>
      <c r="W189" s="4">
        <f>(E146*$X$141)-0.01</f>
        <v>1.1964000000000001</v>
      </c>
      <c r="X189" s="4">
        <f t="shared" si="135"/>
        <v>1.2695040000000002</v>
      </c>
      <c r="Y189" s="4">
        <f t="shared" si="135"/>
        <v>1.316832</v>
      </c>
      <c r="Z189" s="4">
        <f>(H146*$X$141)+0.01</f>
        <v>1.3927200000000002</v>
      </c>
    </row>
    <row r="190" spans="1:26" hidden="1" outlineLevel="1" x14ac:dyDescent="0.2">
      <c r="A190" s="17"/>
      <c r="B190" s="7"/>
      <c r="C190" s="18"/>
      <c r="D190" s="18"/>
      <c r="E190" s="18"/>
      <c r="F190" s="18"/>
      <c r="G190" s="18"/>
      <c r="H190" s="18"/>
      <c r="I190" s="17"/>
      <c r="J190" s="4">
        <f t="shared" si="134"/>
        <v>1.1161605000000001</v>
      </c>
      <c r="K190" s="4">
        <f t="shared" si="134"/>
        <v>1.1708835000000002</v>
      </c>
      <c r="L190" s="4">
        <f t="shared" si="134"/>
        <v>1.2265499999999998</v>
      </c>
      <c r="M190" s="4">
        <f t="shared" si="134"/>
        <v>1.290708</v>
      </c>
      <c r="N190" s="4">
        <f t="shared" si="134"/>
        <v>1.3388264999999999</v>
      </c>
      <c r="O190" s="4">
        <f>(H147*$M$141)-0.01</f>
        <v>1.3958149999999998</v>
      </c>
      <c r="P190" s="4"/>
      <c r="Q190" s="7"/>
      <c r="R190" s="18"/>
      <c r="S190" s="18"/>
      <c r="T190" s="17"/>
      <c r="U190" s="4">
        <f>(C147*$X$141)-0.01</f>
        <v>1.1564380000000001</v>
      </c>
      <c r="V190" s="4">
        <f t="shared" si="135"/>
        <v>1.2236260000000001</v>
      </c>
      <c r="W190" s="4">
        <f t="shared" si="135"/>
        <v>1.2818000000000001</v>
      </c>
      <c r="X190" s="4">
        <f>(F147*$X$141)-0.01</f>
        <v>1.338848</v>
      </c>
      <c r="Y190" s="4">
        <f t="shared" si="135"/>
        <v>1.3991339999999999</v>
      </c>
      <c r="Z190" s="4">
        <f>(H147*$X$141)-0.01</f>
        <v>1.4591399999999999</v>
      </c>
    </row>
    <row r="191" spans="1:26" hidden="1" outlineLevel="1" x14ac:dyDescent="0.2">
      <c r="A191" s="17"/>
      <c r="B191" s="7"/>
      <c r="C191" s="18"/>
      <c r="D191" s="18"/>
      <c r="E191" s="18"/>
      <c r="F191" s="18"/>
      <c r="G191" s="18"/>
      <c r="H191" s="18"/>
      <c r="I191" s="17"/>
      <c r="J191" s="4">
        <f t="shared" si="134"/>
        <v>1.1818170000000001</v>
      </c>
      <c r="K191" s="4">
        <f t="shared" si="134"/>
        <v>1.2397590000000001</v>
      </c>
      <c r="L191" s="4">
        <f t="shared" si="134"/>
        <v>1.2987000000000002</v>
      </c>
      <c r="M191" s="4">
        <f t="shared" si="134"/>
        <v>1.3666319999999998</v>
      </c>
      <c r="N191" s="4">
        <f>(G148*$M$141)-0.01</f>
        <v>1.407581</v>
      </c>
      <c r="O191" s="4">
        <f t="shared" si="134"/>
        <v>1.48851</v>
      </c>
      <c r="P191" s="4"/>
      <c r="Q191" s="7"/>
      <c r="R191" s="18"/>
      <c r="S191" s="18"/>
      <c r="T191" s="17"/>
      <c r="U191" s="4">
        <f>(C148*$X$141)-0.01</f>
        <v>1.225052</v>
      </c>
      <c r="V191" s="4">
        <f>(D148*$X$141)-0.01</f>
        <v>1.2856040000000002</v>
      </c>
      <c r="W191" s="4">
        <f t="shared" si="135"/>
        <v>1.3572000000000002</v>
      </c>
      <c r="X191" s="4">
        <f t="shared" si="135"/>
        <v>1.4281919999999999</v>
      </c>
      <c r="Y191" s="4">
        <f t="shared" si="135"/>
        <v>1.481436</v>
      </c>
      <c r="Z191" s="4">
        <f>(H148*$X$141)-0.01</f>
        <v>1.54556</v>
      </c>
    </row>
    <row r="192" spans="1:26" hidden="1" outlineLevel="1" x14ac:dyDescent="0.2">
      <c r="A192" s="17"/>
      <c r="B192" s="7"/>
      <c r="C192" s="18"/>
      <c r="D192" s="18"/>
      <c r="E192" s="18"/>
      <c r="F192" s="18"/>
      <c r="G192" s="18"/>
      <c r="H192" s="18"/>
      <c r="I192" s="17"/>
      <c r="J192" s="4">
        <f t="shared" si="134"/>
        <v>1.3131300000000001</v>
      </c>
      <c r="K192" s="4">
        <f t="shared" si="134"/>
        <v>1.37751</v>
      </c>
      <c r="L192" s="4">
        <f t="shared" si="134"/>
        <v>1.4430000000000001</v>
      </c>
      <c r="M192" s="4">
        <f>(F149*$M$141)-0.01</f>
        <v>1.50848</v>
      </c>
      <c r="N192" s="4">
        <f t="shared" si="134"/>
        <v>1.5750899999999999</v>
      </c>
      <c r="O192" s="4">
        <f>(H149*$M$141)+0.01</f>
        <v>1.6639000000000002</v>
      </c>
      <c r="P192" s="4"/>
      <c r="Q192" s="7"/>
      <c r="R192" s="18"/>
      <c r="S192" s="18"/>
      <c r="T192" s="17"/>
      <c r="U192" s="4">
        <f t="shared" si="135"/>
        <v>1.3722800000000002</v>
      </c>
      <c r="V192" s="4">
        <f t="shared" si="135"/>
        <v>1.4395600000000002</v>
      </c>
      <c r="W192" s="4">
        <f t="shared" si="135"/>
        <v>1.508</v>
      </c>
      <c r="X192" s="4">
        <f t="shared" si="135"/>
        <v>1.5868800000000001</v>
      </c>
      <c r="Y192" s="4">
        <f>(G149*$X$141)-0.01</f>
        <v>1.6360399999999999</v>
      </c>
      <c r="Z192" s="4">
        <f t="shared" si="135"/>
        <v>1.7284000000000002</v>
      </c>
    </row>
    <row r="193" spans="1:26" hidden="1" outlineLevel="1" x14ac:dyDescent="0.2">
      <c r="A193" s="17"/>
      <c r="B193" s="7"/>
      <c r="C193" s="18"/>
      <c r="D193" s="18"/>
      <c r="E193" s="18"/>
      <c r="F193" s="18"/>
      <c r="G193" s="18"/>
      <c r="H193" s="18"/>
      <c r="I193" s="17"/>
      <c r="J193" s="4"/>
      <c r="K193" s="4"/>
      <c r="L193" s="4"/>
      <c r="M193" s="4"/>
      <c r="N193" s="4"/>
      <c r="O193" s="4"/>
      <c r="P193" s="4"/>
      <c r="Q193" s="7"/>
      <c r="R193" s="18"/>
      <c r="S193" s="18"/>
      <c r="T193" s="17"/>
      <c r="U193" s="4"/>
      <c r="V193" s="4"/>
      <c r="W193" s="4"/>
      <c r="X193" s="4"/>
      <c r="Y193" s="4"/>
      <c r="Z193" s="4"/>
    </row>
    <row r="194" spans="1:26" hidden="1" outlineLevel="1" x14ac:dyDescent="0.2">
      <c r="A194" s="17"/>
      <c r="B194" s="7"/>
      <c r="C194" s="18"/>
      <c r="D194" s="18"/>
      <c r="E194" s="18"/>
      <c r="F194" s="18"/>
      <c r="G194" s="18"/>
      <c r="H194" s="18"/>
      <c r="I194" s="17"/>
      <c r="J194" s="42" t="s">
        <v>43</v>
      </c>
      <c r="K194" s="42"/>
      <c r="L194" s="42"/>
      <c r="M194" s="42"/>
      <c r="N194" s="42"/>
      <c r="O194" s="42"/>
      <c r="P194" s="36"/>
      <c r="Q194" s="7"/>
      <c r="R194" s="18"/>
      <c r="S194" s="18"/>
      <c r="T194" s="17"/>
      <c r="U194" s="42" t="s">
        <v>43</v>
      </c>
      <c r="V194" s="42"/>
      <c r="W194" s="42"/>
      <c r="X194" s="42"/>
      <c r="Y194" s="42"/>
      <c r="Z194" s="42"/>
    </row>
    <row r="195" spans="1:26" hidden="1" outlineLevel="1" x14ac:dyDescent="0.2">
      <c r="A195" s="17"/>
      <c r="B195" s="7"/>
      <c r="C195" s="18"/>
      <c r="D195" s="18"/>
      <c r="E195" s="18"/>
      <c r="F195" s="18"/>
      <c r="G195" s="18"/>
      <c r="H195" s="18"/>
      <c r="I195" s="17"/>
      <c r="J195" s="5">
        <v>1</v>
      </c>
      <c r="K195" s="5">
        <v>2</v>
      </c>
      <c r="L195" s="5">
        <v>3</v>
      </c>
      <c r="M195" s="5">
        <v>4</v>
      </c>
      <c r="N195" s="5">
        <v>5</v>
      </c>
      <c r="O195" s="5">
        <v>6</v>
      </c>
      <c r="P195" s="5"/>
      <c r="Q195" s="7"/>
      <c r="R195" s="18"/>
      <c r="S195" s="18"/>
      <c r="T195" s="17"/>
      <c r="U195" s="5">
        <v>1</v>
      </c>
      <c r="V195" s="5">
        <v>2</v>
      </c>
      <c r="W195" s="5">
        <v>3</v>
      </c>
      <c r="X195" s="5">
        <v>4</v>
      </c>
      <c r="Y195" s="5">
        <v>5</v>
      </c>
      <c r="Z195" s="5">
        <v>6</v>
      </c>
    </row>
    <row r="196" spans="1:26" hidden="1" outlineLevel="1" x14ac:dyDescent="0.2">
      <c r="A196" s="17"/>
      <c r="B196" s="7"/>
      <c r="C196" s="18"/>
      <c r="D196" s="18"/>
      <c r="E196" s="18"/>
      <c r="F196" s="18"/>
      <c r="G196" s="18"/>
      <c r="H196" s="18"/>
      <c r="I196" s="17"/>
      <c r="J196" s="4">
        <f t="shared" ref="J196:O199" si="136">(C146+(C146*$M$141))*$M$142</f>
        <v>0.84116032000000007</v>
      </c>
      <c r="K196" s="4">
        <f t="shared" si="136"/>
        <v>0.88240064000000007</v>
      </c>
      <c r="L196" s="4">
        <f t="shared" si="136"/>
        <v>0.92435200000000006</v>
      </c>
      <c r="M196" s="4">
        <f t="shared" si="136"/>
        <v>0.97270272000000013</v>
      </c>
      <c r="N196" s="4">
        <f t="shared" si="136"/>
        <v>1.0089657600000002</v>
      </c>
      <c r="O196" s="4">
        <f t="shared" si="136"/>
        <v>1.0594496000000002</v>
      </c>
      <c r="P196" s="4"/>
      <c r="Q196" s="7"/>
      <c r="R196" s="18"/>
      <c r="S196" s="18"/>
      <c r="T196" s="17"/>
      <c r="U196" s="4">
        <f t="shared" ref="U196:Z199" si="137">(C146+(C146*$X$141))*$X$142</f>
        <v>0.84494592000000013</v>
      </c>
      <c r="V196" s="4">
        <f t="shared" si="137"/>
        <v>0.88637184000000002</v>
      </c>
      <c r="W196" s="4">
        <f t="shared" si="137"/>
        <v>0.92851200000000012</v>
      </c>
      <c r="X196" s="4">
        <f t="shared" si="137"/>
        <v>0.97708032</v>
      </c>
      <c r="Y196" s="4">
        <f t="shared" si="137"/>
        <v>1.0135065599999999</v>
      </c>
      <c r="Z196" s="4">
        <f t="shared" si="137"/>
        <v>1.0642176000000003</v>
      </c>
    </row>
    <row r="197" spans="1:26" hidden="1" outlineLevel="1" x14ac:dyDescent="0.2">
      <c r="A197" s="17"/>
      <c r="B197" s="7"/>
      <c r="C197" s="18"/>
      <c r="D197" s="18"/>
      <c r="E197" s="18"/>
      <c r="F197" s="18"/>
      <c r="G197" s="18"/>
      <c r="H197" s="18"/>
      <c r="I197" s="17"/>
      <c r="J197" s="4">
        <f t="shared" si="136"/>
        <v>0.89373283999999997</v>
      </c>
      <c r="K197" s="4">
        <f t="shared" si="136"/>
        <v>0.93755068000000008</v>
      </c>
      <c r="L197" s="4">
        <f t="shared" si="136"/>
        <v>0.98212399999999989</v>
      </c>
      <c r="M197" s="4">
        <f t="shared" si="136"/>
        <v>1.0334966400000001</v>
      </c>
      <c r="N197" s="4">
        <f t="shared" si="136"/>
        <v>1.0720261199999999</v>
      </c>
      <c r="O197" s="4">
        <f t="shared" si="136"/>
        <v>1.1256652</v>
      </c>
      <c r="P197" s="4"/>
      <c r="Q197" s="7"/>
      <c r="R197" s="18"/>
      <c r="S197" s="18"/>
      <c r="T197" s="17"/>
      <c r="U197" s="4">
        <f t="shared" si="137"/>
        <v>0.89775503999999995</v>
      </c>
      <c r="V197" s="4">
        <f t="shared" si="137"/>
        <v>0.94177008000000006</v>
      </c>
      <c r="W197" s="4">
        <f t="shared" si="137"/>
        <v>0.98654399999999998</v>
      </c>
      <c r="X197" s="4">
        <f t="shared" si="137"/>
        <v>1.0381478400000002</v>
      </c>
      <c r="Y197" s="4">
        <f t="shared" si="137"/>
        <v>1.0768507199999999</v>
      </c>
      <c r="Z197" s="4">
        <f t="shared" si="137"/>
        <v>1.1307311999999998</v>
      </c>
    </row>
    <row r="198" spans="1:26" hidden="1" outlineLevel="1" x14ac:dyDescent="0.2">
      <c r="A198" s="17"/>
      <c r="B198" s="7"/>
      <c r="C198" s="18"/>
      <c r="D198" s="18"/>
      <c r="E198" s="18"/>
      <c r="F198" s="18"/>
      <c r="G198" s="18"/>
      <c r="H198" s="18"/>
      <c r="I198" s="17"/>
      <c r="J198" s="4">
        <f t="shared" si="136"/>
        <v>0.9463053600000001</v>
      </c>
      <c r="K198" s="4">
        <f t="shared" si="136"/>
        <v>0.99270071999999998</v>
      </c>
      <c r="L198" s="4">
        <f t="shared" si="136"/>
        <v>1.0398960000000002</v>
      </c>
      <c r="M198" s="4">
        <f t="shared" si="136"/>
        <v>1.0942905599999999</v>
      </c>
      <c r="N198" s="4">
        <f t="shared" si="136"/>
        <v>1.13508648</v>
      </c>
      <c r="O198" s="4">
        <f t="shared" si="136"/>
        <v>1.1918808000000001</v>
      </c>
      <c r="P198" s="4"/>
      <c r="Q198" s="7"/>
      <c r="R198" s="18"/>
      <c r="S198" s="18"/>
      <c r="T198" s="17"/>
      <c r="U198" s="4">
        <f t="shared" si="137"/>
        <v>0.95056415999999999</v>
      </c>
      <c r="V198" s="4">
        <f t="shared" si="137"/>
        <v>0.99716832000000011</v>
      </c>
      <c r="W198" s="4">
        <f t="shared" si="137"/>
        <v>1.0445760000000002</v>
      </c>
      <c r="X198" s="4">
        <f t="shared" si="137"/>
        <v>1.0992153599999999</v>
      </c>
      <c r="Y198" s="4">
        <f t="shared" si="137"/>
        <v>1.1401948799999999</v>
      </c>
      <c r="Z198" s="4">
        <f t="shared" si="137"/>
        <v>1.1972448</v>
      </c>
    </row>
    <row r="199" spans="1:26" hidden="1" outlineLevel="1" x14ac:dyDescent="0.2">
      <c r="A199" s="17"/>
      <c r="B199" s="7"/>
      <c r="C199" s="18"/>
      <c r="D199" s="18"/>
      <c r="E199" s="18"/>
      <c r="F199" s="18"/>
      <c r="G199" s="18"/>
      <c r="H199" s="18"/>
      <c r="I199" s="17"/>
      <c r="J199" s="4">
        <f t="shared" si="136"/>
        <v>1.0514504</v>
      </c>
      <c r="K199" s="4">
        <f t="shared" si="136"/>
        <v>1.1030008</v>
      </c>
      <c r="L199" s="4">
        <f t="shared" si="136"/>
        <v>1.15544</v>
      </c>
      <c r="M199" s="4">
        <f t="shared" si="136"/>
        <v>1.2158784</v>
      </c>
      <c r="N199" s="4">
        <f t="shared" si="136"/>
        <v>1.2612071999999999</v>
      </c>
      <c r="O199" s="4">
        <f t="shared" si="136"/>
        <v>1.3243119999999999</v>
      </c>
      <c r="P199" s="4"/>
      <c r="Q199" s="7"/>
      <c r="R199" s="18"/>
      <c r="S199" s="18"/>
      <c r="T199" s="17"/>
      <c r="U199" s="4">
        <f t="shared" si="137"/>
        <v>1.0561824</v>
      </c>
      <c r="V199" s="4">
        <f t="shared" si="137"/>
        <v>1.1079648</v>
      </c>
      <c r="W199" s="4">
        <f t="shared" si="137"/>
        <v>1.1606399999999999</v>
      </c>
      <c r="X199" s="4">
        <f t="shared" si="137"/>
        <v>1.2213504000000002</v>
      </c>
      <c r="Y199" s="4">
        <f t="shared" si="137"/>
        <v>1.2668831999999999</v>
      </c>
      <c r="Z199" s="4">
        <f t="shared" si="137"/>
        <v>1.3302719999999999</v>
      </c>
    </row>
    <row r="200" spans="1:26" hidden="1" outlineLevel="1" x14ac:dyDescent="0.2">
      <c r="A200" s="17"/>
      <c r="B200" s="7"/>
      <c r="C200" s="18"/>
      <c r="D200" s="18"/>
      <c r="E200" s="18"/>
      <c r="F200" s="18"/>
      <c r="G200" s="18"/>
      <c r="H200" s="18"/>
      <c r="I200" s="17"/>
      <c r="J200" s="4"/>
      <c r="K200" s="4"/>
      <c r="L200" s="4"/>
      <c r="M200" s="4"/>
      <c r="N200" s="4"/>
      <c r="O200" s="4"/>
      <c r="P200" s="4"/>
      <c r="Q200" s="7"/>
      <c r="R200" s="18"/>
      <c r="S200" s="18"/>
      <c r="T200" s="17"/>
      <c r="U200" s="4"/>
      <c r="V200" s="4"/>
      <c r="W200" s="4"/>
      <c r="X200" s="4"/>
      <c r="Y200" s="4"/>
      <c r="Z200" s="4"/>
    </row>
    <row r="201" spans="1:26" hidden="1" outlineLevel="1" x14ac:dyDescent="0.2">
      <c r="A201" s="17"/>
      <c r="B201" s="7"/>
      <c r="C201" s="18"/>
      <c r="D201" s="18"/>
      <c r="E201" s="18"/>
      <c r="F201" s="18"/>
      <c r="G201" s="18"/>
      <c r="H201" s="18"/>
      <c r="I201" s="17"/>
      <c r="J201" s="42" t="s">
        <v>36</v>
      </c>
      <c r="K201" s="42"/>
      <c r="L201" s="42"/>
      <c r="M201" s="42"/>
      <c r="N201" s="42"/>
      <c r="O201" s="42"/>
      <c r="P201" s="36"/>
      <c r="Q201" s="7"/>
      <c r="R201" s="18"/>
      <c r="S201" s="18"/>
      <c r="T201" s="17"/>
      <c r="U201" s="42" t="s">
        <v>36</v>
      </c>
      <c r="V201" s="42"/>
      <c r="W201" s="42"/>
      <c r="X201" s="42"/>
      <c r="Y201" s="42"/>
      <c r="Z201" s="42"/>
    </row>
    <row r="202" spans="1:26" hidden="1" outlineLevel="1" x14ac:dyDescent="0.2">
      <c r="A202" s="17"/>
      <c r="B202" s="7"/>
      <c r="C202" s="18"/>
      <c r="D202" s="18"/>
      <c r="E202" s="18"/>
      <c r="F202" s="18"/>
      <c r="G202" s="18"/>
      <c r="H202" s="18"/>
      <c r="I202" s="17"/>
      <c r="J202" s="10">
        <f>+ROUND(J182,2)+ROUND(J189,2)+ROUND(J196,2)</f>
        <v>11.360000000000001</v>
      </c>
      <c r="K202" s="10">
        <f t="shared" ref="K202:O202" si="138">+ROUND(K182,2)+ROUND(K189,2)+ROUND(K196,2)</f>
        <v>11.91</v>
      </c>
      <c r="L202" s="10">
        <f t="shared" si="138"/>
        <v>12.48</v>
      </c>
      <c r="M202" s="10">
        <f t="shared" si="138"/>
        <v>13.13</v>
      </c>
      <c r="N202" s="10">
        <f t="shared" si="138"/>
        <v>13.62</v>
      </c>
      <c r="O202" s="10">
        <f t="shared" si="138"/>
        <v>14.3</v>
      </c>
      <c r="P202" s="10"/>
      <c r="Q202" s="7"/>
      <c r="R202" s="18"/>
      <c r="S202" s="18"/>
      <c r="T202" s="17"/>
      <c r="U202" s="10">
        <f>+ROUND(U182,2)+ROUND(U189,2)+ROUND(U196,2)</f>
        <v>11.41</v>
      </c>
      <c r="V202" s="10">
        <f t="shared" ref="V202:Z202" si="139">+ROUND(V182,2)+ROUND(V189,2)+ROUND(V196,2)</f>
        <v>11.97</v>
      </c>
      <c r="W202" s="10">
        <f t="shared" si="139"/>
        <v>12.53</v>
      </c>
      <c r="X202" s="10">
        <f t="shared" si="139"/>
        <v>13.19</v>
      </c>
      <c r="Y202" s="10">
        <f t="shared" si="139"/>
        <v>13.68</v>
      </c>
      <c r="Z202" s="10">
        <f t="shared" si="139"/>
        <v>14.370000000000001</v>
      </c>
    </row>
    <row r="203" spans="1:26" hidden="1" outlineLevel="1" x14ac:dyDescent="0.2">
      <c r="A203" s="17"/>
      <c r="B203" s="7"/>
      <c r="C203" s="18"/>
      <c r="D203" s="18"/>
      <c r="E203" s="18"/>
      <c r="F203" s="18"/>
      <c r="G203" s="18"/>
      <c r="H203" s="18"/>
      <c r="I203" s="17"/>
      <c r="J203" s="10">
        <f t="shared" ref="J203:O205" si="140">+ROUND(J183,2)+ROUND(J190,2)+ROUND(J197,2)</f>
        <v>12.07</v>
      </c>
      <c r="K203" s="10">
        <f t="shared" si="140"/>
        <v>12.66</v>
      </c>
      <c r="L203" s="10">
        <f t="shared" si="140"/>
        <v>13.260000000000002</v>
      </c>
      <c r="M203" s="10">
        <f t="shared" si="140"/>
        <v>13.950000000000001</v>
      </c>
      <c r="N203" s="10">
        <f t="shared" si="140"/>
        <v>14.47</v>
      </c>
      <c r="O203" s="10">
        <f t="shared" si="140"/>
        <v>15.2</v>
      </c>
      <c r="P203" s="10"/>
      <c r="Q203" s="7"/>
      <c r="R203" s="18"/>
      <c r="S203" s="18"/>
      <c r="T203" s="17"/>
      <c r="U203" s="10">
        <f t="shared" ref="U203:Z205" si="141">+ROUND(U183,2)+ROUND(U190,2)+ROUND(U197,2)</f>
        <v>12.120000000000001</v>
      </c>
      <c r="V203" s="10">
        <f t="shared" si="141"/>
        <v>12.71</v>
      </c>
      <c r="W203" s="10">
        <f t="shared" si="141"/>
        <v>13.32</v>
      </c>
      <c r="X203" s="10">
        <f t="shared" si="141"/>
        <v>14.010000000000002</v>
      </c>
      <c r="Y203" s="10">
        <f t="shared" si="141"/>
        <v>14.540000000000001</v>
      </c>
      <c r="Z203" s="10">
        <f t="shared" si="141"/>
        <v>15.259999999999998</v>
      </c>
    </row>
    <row r="204" spans="1:26" hidden="1" outlineLevel="1" x14ac:dyDescent="0.2">
      <c r="A204" s="17"/>
      <c r="B204" s="7"/>
      <c r="C204" s="18"/>
      <c r="D204" s="18"/>
      <c r="E204" s="18"/>
      <c r="F204" s="18"/>
      <c r="G204" s="18"/>
      <c r="H204" s="18"/>
      <c r="I204" s="17"/>
      <c r="J204" s="10">
        <f t="shared" si="140"/>
        <v>12.78</v>
      </c>
      <c r="K204" s="10">
        <f t="shared" si="140"/>
        <v>13.4</v>
      </c>
      <c r="L204" s="10">
        <f t="shared" si="140"/>
        <v>14.04</v>
      </c>
      <c r="M204" s="10">
        <f t="shared" si="140"/>
        <v>14.77</v>
      </c>
      <c r="N204" s="10">
        <f t="shared" si="140"/>
        <v>15.32</v>
      </c>
      <c r="O204" s="10">
        <f t="shared" si="140"/>
        <v>16.09</v>
      </c>
      <c r="P204" s="10"/>
      <c r="Q204" s="7"/>
      <c r="R204" s="18"/>
      <c r="S204" s="18"/>
      <c r="T204" s="17"/>
      <c r="U204" s="10">
        <f t="shared" si="141"/>
        <v>12.83</v>
      </c>
      <c r="V204" s="10">
        <f t="shared" si="141"/>
        <v>13.46</v>
      </c>
      <c r="W204" s="10">
        <f t="shared" si="141"/>
        <v>14.099999999999998</v>
      </c>
      <c r="X204" s="10">
        <f t="shared" si="141"/>
        <v>14.84</v>
      </c>
      <c r="Y204" s="10">
        <f t="shared" si="141"/>
        <v>15.39</v>
      </c>
      <c r="Z204" s="10">
        <f t="shared" si="141"/>
        <v>16.16</v>
      </c>
    </row>
    <row r="205" spans="1:26" hidden="1" outlineLevel="1" x14ac:dyDescent="0.2">
      <c r="A205" s="17"/>
      <c r="B205" s="7"/>
      <c r="C205" s="18"/>
      <c r="D205" s="18"/>
      <c r="E205" s="18"/>
      <c r="F205" s="18"/>
      <c r="G205" s="18"/>
      <c r="H205" s="18"/>
      <c r="I205" s="17"/>
      <c r="J205" s="10">
        <f t="shared" si="140"/>
        <v>14.190000000000001</v>
      </c>
      <c r="K205" s="10">
        <f t="shared" si="140"/>
        <v>14.889999999999999</v>
      </c>
      <c r="L205" s="10">
        <f t="shared" si="140"/>
        <v>15.6</v>
      </c>
      <c r="M205" s="10">
        <f t="shared" si="140"/>
        <v>16.41</v>
      </c>
      <c r="N205" s="10">
        <f t="shared" si="140"/>
        <v>17.03</v>
      </c>
      <c r="O205" s="10">
        <f t="shared" si="140"/>
        <v>17.88</v>
      </c>
      <c r="P205" s="10"/>
      <c r="Q205" s="7"/>
      <c r="R205" s="18"/>
      <c r="S205" s="18"/>
      <c r="T205" s="17"/>
      <c r="U205" s="10">
        <f t="shared" si="141"/>
        <v>14.26</v>
      </c>
      <c r="V205" s="10">
        <f t="shared" si="141"/>
        <v>14.959999999999999</v>
      </c>
      <c r="W205" s="10">
        <f t="shared" si="141"/>
        <v>15.67</v>
      </c>
      <c r="X205" s="10">
        <f t="shared" si="141"/>
        <v>16.489999999999998</v>
      </c>
      <c r="Y205" s="10">
        <f t="shared" si="141"/>
        <v>17.100000000000001</v>
      </c>
      <c r="Z205" s="10">
        <f t="shared" si="141"/>
        <v>17.96</v>
      </c>
    </row>
    <row r="206" spans="1:26" hidden="1" outlineLevel="1" x14ac:dyDescent="0.2">
      <c r="A206" s="17"/>
      <c r="B206" s="7"/>
      <c r="C206" s="18"/>
      <c r="D206" s="18"/>
      <c r="E206" s="18"/>
      <c r="F206" s="18"/>
      <c r="G206" s="18"/>
      <c r="H206" s="18"/>
      <c r="I206" s="17"/>
      <c r="J206" s="10"/>
      <c r="K206" s="10"/>
      <c r="L206" s="10"/>
      <c r="M206" s="10"/>
      <c r="N206" s="10"/>
      <c r="O206" s="10"/>
      <c r="P206" s="10"/>
      <c r="Q206" s="7"/>
      <c r="R206" s="18"/>
      <c r="S206" s="18"/>
      <c r="T206" s="17"/>
      <c r="U206" s="10"/>
      <c r="V206" s="10"/>
      <c r="W206" s="10"/>
      <c r="X206" s="10"/>
      <c r="Y206" s="10"/>
      <c r="Z206" s="10"/>
    </row>
    <row r="207" spans="1:26" hidden="1" outlineLevel="1" x14ac:dyDescent="0.2">
      <c r="A207" s="17"/>
      <c r="B207" s="7"/>
      <c r="C207" s="18"/>
      <c r="D207" s="18"/>
      <c r="E207" s="18"/>
      <c r="F207" s="18"/>
      <c r="G207" s="18"/>
      <c r="H207" s="18"/>
      <c r="I207" s="17"/>
      <c r="J207" s="42" t="s">
        <v>37</v>
      </c>
      <c r="K207" s="42"/>
      <c r="L207" s="42"/>
      <c r="M207" s="42"/>
      <c r="N207" s="42"/>
      <c r="O207" s="42"/>
      <c r="P207" s="36"/>
      <c r="Q207" s="7"/>
      <c r="R207" s="18"/>
      <c r="S207" s="18"/>
      <c r="T207" s="17"/>
      <c r="U207" s="42" t="s">
        <v>37</v>
      </c>
      <c r="V207" s="42"/>
      <c r="W207" s="42"/>
      <c r="X207" s="42"/>
      <c r="Y207" s="42"/>
      <c r="Z207" s="42"/>
    </row>
    <row r="208" spans="1:26" hidden="1" outlineLevel="1" x14ac:dyDescent="0.2">
      <c r="A208" s="17"/>
      <c r="B208" s="7"/>
      <c r="C208" s="18"/>
      <c r="D208" s="18"/>
      <c r="E208" s="18"/>
      <c r="F208" s="18"/>
      <c r="G208" s="18"/>
      <c r="H208" s="18"/>
      <c r="I208" s="17"/>
      <c r="J208" s="10">
        <f>+ROUND(J146,2)-ROUND(J202,2)</f>
        <v>0</v>
      </c>
      <c r="K208" s="10">
        <f t="shared" ref="K208:O208" si="142">+ROUND(K146,2)-ROUND(K202,2)</f>
        <v>0</v>
      </c>
      <c r="L208" s="10">
        <f t="shared" si="142"/>
        <v>0</v>
      </c>
      <c r="M208" s="10">
        <f t="shared" si="142"/>
        <v>0</v>
      </c>
      <c r="N208" s="10">
        <f t="shared" si="142"/>
        <v>0</v>
      </c>
      <c r="O208" s="10">
        <f t="shared" si="142"/>
        <v>0</v>
      </c>
      <c r="P208" s="10"/>
      <c r="Q208" s="10"/>
      <c r="R208" s="18"/>
      <c r="S208" s="18"/>
      <c r="T208" s="18"/>
      <c r="U208" s="10">
        <f>+ROUND(U146,2)-ROUND(U202,2)</f>
        <v>0</v>
      </c>
      <c r="V208" s="10">
        <f t="shared" ref="V208:Z208" si="143">+ROUND(V146,2)-ROUND(V202,2)</f>
        <v>0</v>
      </c>
      <c r="W208" s="10">
        <f t="shared" si="143"/>
        <v>0</v>
      </c>
      <c r="X208" s="10">
        <f t="shared" si="143"/>
        <v>0</v>
      </c>
      <c r="Y208" s="10">
        <f t="shared" si="143"/>
        <v>0</v>
      </c>
      <c r="Z208" s="10">
        <f t="shared" si="143"/>
        <v>0</v>
      </c>
    </row>
    <row r="209" spans="1:26" hidden="1" outlineLevel="1" x14ac:dyDescent="0.2">
      <c r="A209" s="17"/>
      <c r="B209" s="7"/>
      <c r="C209" s="18"/>
      <c r="D209" s="18"/>
      <c r="E209" s="18"/>
      <c r="F209" s="18"/>
      <c r="G209" s="18"/>
      <c r="H209" s="18"/>
      <c r="I209" s="17"/>
      <c r="J209" s="10">
        <f t="shared" ref="J209:O211" si="144">+ROUND(J147,2)-ROUND(J203,2)</f>
        <v>0</v>
      </c>
      <c r="K209" s="10">
        <f t="shared" si="144"/>
        <v>0</v>
      </c>
      <c r="L209" s="10">
        <f t="shared" si="144"/>
        <v>0</v>
      </c>
      <c r="M209" s="10">
        <f t="shared" si="144"/>
        <v>0</v>
      </c>
      <c r="N209" s="10">
        <f t="shared" si="144"/>
        <v>0</v>
      </c>
      <c r="O209" s="10">
        <f t="shared" si="144"/>
        <v>0</v>
      </c>
      <c r="P209" s="10"/>
      <c r="Q209" s="10"/>
      <c r="R209" s="18"/>
      <c r="S209" s="18"/>
      <c r="T209" s="18"/>
      <c r="U209" s="10">
        <f t="shared" ref="U209:Z211" si="145">+ROUND(U147,2)-ROUND(U203,2)</f>
        <v>0</v>
      </c>
      <c r="V209" s="10">
        <f t="shared" si="145"/>
        <v>0</v>
      </c>
      <c r="W209" s="10">
        <f t="shared" si="145"/>
        <v>0</v>
      </c>
      <c r="X209" s="10">
        <f t="shared" si="145"/>
        <v>0</v>
      </c>
      <c r="Y209" s="10">
        <f t="shared" si="145"/>
        <v>0</v>
      </c>
      <c r="Z209" s="10">
        <f t="shared" si="145"/>
        <v>0</v>
      </c>
    </row>
    <row r="210" spans="1:26" hidden="1" outlineLevel="1" x14ac:dyDescent="0.2">
      <c r="A210" s="17"/>
      <c r="B210" s="7"/>
      <c r="C210" s="18"/>
      <c r="D210" s="18"/>
      <c r="E210" s="18"/>
      <c r="F210" s="18"/>
      <c r="G210" s="18"/>
      <c r="H210" s="18"/>
      <c r="I210" s="17"/>
      <c r="J210" s="10">
        <f t="shared" si="144"/>
        <v>0</v>
      </c>
      <c r="K210" s="10">
        <f t="shared" si="144"/>
        <v>0</v>
      </c>
      <c r="L210" s="10">
        <f t="shared" si="144"/>
        <v>0</v>
      </c>
      <c r="M210" s="10">
        <f t="shared" si="144"/>
        <v>0</v>
      </c>
      <c r="N210" s="10">
        <f t="shared" si="144"/>
        <v>0</v>
      </c>
      <c r="O210" s="10">
        <f t="shared" si="144"/>
        <v>0</v>
      </c>
      <c r="P210" s="10"/>
      <c r="Q210" s="10"/>
      <c r="R210" s="18"/>
      <c r="S210" s="18"/>
      <c r="T210" s="18"/>
      <c r="U210" s="10">
        <f t="shared" si="145"/>
        <v>0</v>
      </c>
      <c r="V210" s="10">
        <f t="shared" si="145"/>
        <v>0</v>
      </c>
      <c r="W210" s="10">
        <f t="shared" si="145"/>
        <v>0</v>
      </c>
      <c r="X210" s="10">
        <f t="shared" si="145"/>
        <v>0</v>
      </c>
      <c r="Y210" s="10">
        <f t="shared" si="145"/>
        <v>0</v>
      </c>
      <c r="Z210" s="10">
        <f t="shared" si="145"/>
        <v>0</v>
      </c>
    </row>
    <row r="211" spans="1:26" hidden="1" outlineLevel="1" x14ac:dyDescent="0.2">
      <c r="A211" s="17"/>
      <c r="B211" s="7"/>
      <c r="C211" s="18"/>
      <c r="D211" s="18"/>
      <c r="E211" s="18"/>
      <c r="F211" s="18"/>
      <c r="G211" s="18"/>
      <c r="H211" s="18"/>
      <c r="I211" s="17"/>
      <c r="J211" s="10">
        <f t="shared" si="144"/>
        <v>0</v>
      </c>
      <c r="K211" s="10">
        <f t="shared" si="144"/>
        <v>0</v>
      </c>
      <c r="L211" s="10">
        <f t="shared" si="144"/>
        <v>0</v>
      </c>
      <c r="M211" s="10">
        <f t="shared" si="144"/>
        <v>0</v>
      </c>
      <c r="N211" s="10">
        <f t="shared" si="144"/>
        <v>0</v>
      </c>
      <c r="O211" s="10">
        <f t="shared" si="144"/>
        <v>0</v>
      </c>
      <c r="P211" s="10"/>
      <c r="Q211" s="10"/>
      <c r="R211" s="18"/>
      <c r="S211" s="18"/>
      <c r="T211" s="18"/>
      <c r="U211" s="10">
        <f t="shared" si="145"/>
        <v>0</v>
      </c>
      <c r="V211" s="10">
        <f t="shared" si="145"/>
        <v>0</v>
      </c>
      <c r="W211" s="10">
        <f t="shared" si="145"/>
        <v>0</v>
      </c>
      <c r="X211" s="10">
        <f t="shared" si="145"/>
        <v>0</v>
      </c>
      <c r="Y211" s="10">
        <f t="shared" si="145"/>
        <v>0</v>
      </c>
      <c r="Z211" s="10">
        <f t="shared" si="145"/>
        <v>0</v>
      </c>
    </row>
    <row r="212" spans="1:26" hidden="1" outlineLevel="1" x14ac:dyDescent="0.2">
      <c r="A212" s="17"/>
      <c r="B212" s="7"/>
      <c r="C212" s="18"/>
      <c r="D212" s="18"/>
      <c r="E212" s="18"/>
      <c r="F212" s="18"/>
      <c r="G212" s="18"/>
      <c r="H212" s="18"/>
      <c r="I212" s="1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6" collapsed="1" x14ac:dyDescent="0.2">
      <c r="A213" s="17"/>
      <c r="B213" s="7"/>
      <c r="C213" s="18"/>
      <c r="D213" s="18"/>
      <c r="E213" s="18"/>
      <c r="F213" s="18"/>
      <c r="G213" s="18"/>
      <c r="H213" s="18"/>
      <c r="I213" s="18"/>
      <c r="J213" s="4"/>
      <c r="K213" s="4"/>
      <c r="L213" s="4"/>
      <c r="M213" s="4"/>
      <c r="N213" s="4"/>
      <c r="O213" s="4"/>
      <c r="P213" s="4"/>
      <c r="Q213" s="7"/>
      <c r="R213" s="4"/>
      <c r="S213" s="4"/>
      <c r="T213" s="4"/>
      <c r="U213" s="4"/>
      <c r="V213" s="4"/>
      <c r="W213" s="4"/>
    </row>
    <row r="214" spans="1:26" x14ac:dyDescent="0.2">
      <c r="A214" s="7" t="s">
        <v>6</v>
      </c>
      <c r="B214" s="17" t="s">
        <v>7</v>
      </c>
      <c r="C214" s="17" t="s">
        <v>8</v>
      </c>
      <c r="D214" s="17" t="s">
        <v>9</v>
      </c>
      <c r="E214" s="17" t="s">
        <v>10</v>
      </c>
      <c r="F214" s="17" t="s">
        <v>11</v>
      </c>
      <c r="G214" s="17" t="s">
        <v>12</v>
      </c>
      <c r="H214" s="17" t="s">
        <v>13</v>
      </c>
      <c r="J214" s="4"/>
      <c r="K214" s="4"/>
      <c r="L214" s="4"/>
      <c r="M214" s="4"/>
      <c r="N214" s="4"/>
      <c r="O214" s="4"/>
      <c r="P214" s="4"/>
      <c r="Q214" s="7"/>
      <c r="R214" s="4"/>
      <c r="S214" s="4"/>
      <c r="T214" s="4"/>
      <c r="U214" s="4"/>
      <c r="V214" s="4"/>
      <c r="W214" s="4"/>
    </row>
    <row r="215" spans="1:26" x14ac:dyDescent="0.2">
      <c r="A215" s="7" t="s">
        <v>14</v>
      </c>
      <c r="B215" s="21">
        <f t="shared" ref="B215:H215" si="146">B119+(B119*$C$126)</f>
        <v>12.048374800000001</v>
      </c>
      <c r="C215" s="21">
        <f t="shared" si="146"/>
        <v>12.541644499999999</v>
      </c>
      <c r="D215" s="21">
        <f t="shared" si="146"/>
        <v>13.097884800000001</v>
      </c>
      <c r="E215" s="21">
        <f t="shared" si="146"/>
        <v>13.874522200000001</v>
      </c>
      <c r="F215" s="21">
        <f t="shared" si="146"/>
        <v>14.7246253</v>
      </c>
      <c r="G215" s="21">
        <f t="shared" si="146"/>
        <v>15.742649999999999</v>
      </c>
      <c r="H215" s="21">
        <f t="shared" si="146"/>
        <v>16.834140399999999</v>
      </c>
      <c r="J215" s="4"/>
      <c r="K215" s="4"/>
      <c r="L215" s="4"/>
      <c r="M215" s="4"/>
      <c r="N215" s="4"/>
      <c r="O215" s="4"/>
      <c r="P215" s="4"/>
      <c r="Q215" s="7"/>
      <c r="R215" s="4"/>
      <c r="S215" s="4"/>
      <c r="T215" s="4"/>
      <c r="U215" s="4"/>
      <c r="V215" s="4"/>
      <c r="W215" s="4"/>
    </row>
    <row r="216" spans="1:26" x14ac:dyDescent="0.2">
      <c r="A216" s="7"/>
      <c r="B216" s="21"/>
      <c r="C216" s="21"/>
      <c r="D216" s="21"/>
      <c r="E216" s="21"/>
      <c r="F216" s="21"/>
      <c r="G216" s="21"/>
      <c r="H216" s="21"/>
      <c r="J216" s="7"/>
      <c r="K216" s="7"/>
      <c r="L216" s="7"/>
      <c r="M216" s="7"/>
      <c r="N216" s="7"/>
      <c r="O216" s="7"/>
      <c r="P216" s="7"/>
      <c r="Q216" s="7"/>
      <c r="R216" s="6"/>
      <c r="S216" s="7"/>
      <c r="T216" s="7"/>
      <c r="U216" s="7"/>
      <c r="V216" s="7"/>
      <c r="W216" s="7"/>
    </row>
    <row r="217" spans="1:26" x14ac:dyDescent="0.2">
      <c r="A217" s="7" t="s">
        <v>15</v>
      </c>
      <c r="B217" s="21">
        <f>B121+(B121*$C$126)</f>
        <v>16.897110999999999</v>
      </c>
      <c r="C217" s="23"/>
      <c r="D217" s="23"/>
      <c r="E217" s="23"/>
      <c r="F217" s="23"/>
      <c r="G217" s="23"/>
      <c r="H217" s="23"/>
      <c r="J217" s="7"/>
      <c r="K217" s="7"/>
      <c r="L217" s="7"/>
      <c r="M217" s="7"/>
      <c r="N217" s="7"/>
      <c r="O217" s="7"/>
      <c r="P217" s="7"/>
      <c r="Q217" s="7"/>
      <c r="R217" s="8"/>
      <c r="S217" s="8"/>
      <c r="T217" s="8"/>
      <c r="U217" s="8"/>
      <c r="V217" s="8"/>
      <c r="W217" s="8"/>
    </row>
    <row r="218" spans="1:26" x14ac:dyDescent="0.2">
      <c r="A218" s="7" t="s">
        <v>16</v>
      </c>
      <c r="B218" s="21">
        <f>B122+(B122*$C$126)</f>
        <v>17.568797400000001</v>
      </c>
      <c r="C218" s="23"/>
      <c r="D218" s="23"/>
      <c r="E218" s="23"/>
      <c r="F218" s="23"/>
      <c r="G218" s="23"/>
      <c r="H218" s="23"/>
      <c r="J218" s="8"/>
      <c r="K218" s="8"/>
      <c r="L218" s="8"/>
      <c r="M218" s="8"/>
      <c r="N218" s="8"/>
      <c r="O218" s="8"/>
      <c r="P218" s="8"/>
      <c r="Q218" s="7"/>
      <c r="R218" s="7"/>
      <c r="S218" s="7"/>
      <c r="T218" s="7"/>
      <c r="U218" s="7"/>
      <c r="V218" s="7"/>
      <c r="W218" s="7"/>
    </row>
    <row r="220" spans="1:26" ht="16.8" thickBot="1" x14ac:dyDescent="0.35">
      <c r="A220" s="27" t="s">
        <v>33</v>
      </c>
      <c r="B220" s="27"/>
      <c r="C220" s="27"/>
      <c r="D220" s="27" t="str">
        <f>+A127</f>
        <v>01-04-2023</v>
      </c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</row>
    <row r="221" spans="1:26" x14ac:dyDescent="0.2">
      <c r="A221" s="2"/>
      <c r="D221" s="10"/>
      <c r="E221" s="10"/>
      <c r="F221" s="10"/>
      <c r="G221" s="10"/>
      <c r="H221" s="10"/>
      <c r="I221" s="10"/>
    </row>
    <row r="222" spans="1:26" x14ac:dyDescent="0.2">
      <c r="A222" s="16" t="s">
        <v>30</v>
      </c>
      <c r="C222" s="13"/>
      <c r="D222" s="13"/>
      <c r="E222" s="13"/>
      <c r="F222" s="13"/>
      <c r="G222" s="13"/>
      <c r="H222" s="13"/>
      <c r="I222" s="13"/>
    </row>
    <row r="223" spans="1:26" x14ac:dyDescent="0.2">
      <c r="A223" s="17">
        <v>0</v>
      </c>
      <c r="B223" s="7"/>
      <c r="C223" s="18">
        <f t="shared" ref="C223:H227" si="147">C134+(C134*$C$127)</f>
        <v>12.15324708675</v>
      </c>
      <c r="D223" s="18">
        <f t="shared" si="147"/>
        <v>12.7463514255</v>
      </c>
      <c r="E223" s="18">
        <f t="shared" si="147"/>
        <v>13.36102319475</v>
      </c>
      <c r="F223" s="18">
        <f t="shared" si="147"/>
        <v>14.051180970749998</v>
      </c>
      <c r="G223" s="18">
        <f t="shared" si="147"/>
        <v>14.579583017999999</v>
      </c>
      <c r="H223" s="18">
        <f t="shared" si="147"/>
        <v>15.312875654999999</v>
      </c>
      <c r="I223" s="18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6" x14ac:dyDescent="0.2">
      <c r="A224" s="17">
        <v>1</v>
      </c>
      <c r="B224" s="7"/>
      <c r="C224" s="18">
        <f t="shared" si="147"/>
        <v>12.58459569675</v>
      </c>
      <c r="D224" s="18">
        <f t="shared" si="147"/>
        <v>13.2208348965</v>
      </c>
      <c r="E224" s="18">
        <f t="shared" si="147"/>
        <v>13.8247229505</v>
      </c>
      <c r="F224" s="18">
        <f t="shared" si="147"/>
        <v>14.525664441750001</v>
      </c>
      <c r="G224" s="18">
        <f t="shared" si="147"/>
        <v>15.086417634749999</v>
      </c>
      <c r="H224" s="18">
        <f t="shared" si="147"/>
        <v>15.852061417499998</v>
      </c>
      <c r="I224" s="18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6" x14ac:dyDescent="0.2">
      <c r="A225" s="17">
        <v>2</v>
      </c>
      <c r="B225" s="7"/>
      <c r="C225" s="18">
        <f t="shared" si="147"/>
        <v>13.0482954525</v>
      </c>
      <c r="D225" s="18">
        <f t="shared" si="147"/>
        <v>13.684534652250001</v>
      </c>
      <c r="E225" s="18">
        <f t="shared" si="147"/>
        <v>14.33155756725</v>
      </c>
      <c r="F225" s="18">
        <f t="shared" si="147"/>
        <v>15.032499058499999</v>
      </c>
      <c r="G225" s="18">
        <f t="shared" si="147"/>
        <v>15.604035966750001</v>
      </c>
      <c r="H225" s="18">
        <f t="shared" si="147"/>
        <v>16.40203089525</v>
      </c>
      <c r="I225" s="18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6" x14ac:dyDescent="0.2">
      <c r="A226" s="17">
        <v>3</v>
      </c>
      <c r="B226" s="7"/>
      <c r="C226" s="18">
        <f t="shared" si="147"/>
        <v>13.447292916749999</v>
      </c>
      <c r="D226" s="18">
        <f t="shared" si="147"/>
        <v>14.137450692749999</v>
      </c>
      <c r="E226" s="18">
        <f t="shared" si="147"/>
        <v>14.784473607750002</v>
      </c>
      <c r="F226" s="18">
        <f t="shared" si="147"/>
        <v>15.528549959999999</v>
      </c>
      <c r="G226" s="18">
        <f t="shared" si="147"/>
        <v>16.132438013999998</v>
      </c>
      <c r="H226" s="18">
        <f t="shared" si="147"/>
        <v>16.941216657750001</v>
      </c>
      <c r="I226" s="18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6" x14ac:dyDescent="0.2">
      <c r="A227" s="17">
        <v>4</v>
      </c>
      <c r="B227" s="7"/>
      <c r="C227" s="18">
        <f t="shared" si="147"/>
        <v>13.867857811499999</v>
      </c>
      <c r="D227" s="18">
        <f t="shared" si="147"/>
        <v>14.579583017999999</v>
      </c>
      <c r="E227" s="18">
        <f t="shared" si="147"/>
        <v>15.28052450925</v>
      </c>
      <c r="F227" s="18">
        <f t="shared" si="147"/>
        <v>16.013817146249998</v>
      </c>
      <c r="G227" s="18">
        <f t="shared" si="147"/>
        <v>16.63927263075</v>
      </c>
      <c r="H227" s="18">
        <f t="shared" si="147"/>
        <v>17.491186135499998</v>
      </c>
      <c r="I227" s="18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6" x14ac:dyDescent="0.2">
      <c r="A228" s="17"/>
      <c r="B228" s="7"/>
      <c r="C228" s="18"/>
      <c r="D228" s="18"/>
      <c r="E228" s="18"/>
      <c r="F228" s="18"/>
      <c r="G228" s="18"/>
      <c r="H228" s="18"/>
      <c r="I228" s="18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6" x14ac:dyDescent="0.2">
      <c r="A229" s="25" t="s">
        <v>25</v>
      </c>
      <c r="B229" s="7"/>
      <c r="C229" s="7"/>
      <c r="D229" s="7"/>
      <c r="E229" s="7"/>
      <c r="F229" s="7"/>
      <c r="G229" s="18"/>
      <c r="H229" s="18"/>
      <c r="I229" s="18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6" x14ac:dyDescent="0.2">
      <c r="A230" s="17"/>
      <c r="B230" s="7"/>
      <c r="C230" s="22">
        <f>ROUND(C223,2)</f>
        <v>12.15</v>
      </c>
      <c r="D230" s="22">
        <f t="shared" ref="D230:H230" si="148">ROUND(D223,2)</f>
        <v>12.75</v>
      </c>
      <c r="E230" s="22">
        <f t="shared" si="148"/>
        <v>13.36</v>
      </c>
      <c r="F230" s="22">
        <f t="shared" si="148"/>
        <v>14.05</v>
      </c>
      <c r="G230" s="22">
        <f t="shared" si="148"/>
        <v>14.58</v>
      </c>
      <c r="H230" s="22">
        <f t="shared" si="148"/>
        <v>15.31</v>
      </c>
      <c r="I230" s="18"/>
      <c r="J230" s="7"/>
      <c r="K230" s="7" t="s">
        <v>18</v>
      </c>
      <c r="L230" s="7"/>
      <c r="M230" s="26">
        <v>0.111</v>
      </c>
      <c r="N230" s="7"/>
      <c r="O230" s="7"/>
      <c r="P230" s="7"/>
      <c r="Q230" s="7"/>
      <c r="U230" s="7"/>
      <c r="V230" s="7" t="s">
        <v>18</v>
      </c>
      <c r="W230" s="7"/>
      <c r="X230" s="26">
        <v>0.11600000000000001</v>
      </c>
      <c r="Y230" s="7"/>
      <c r="Z230" s="7"/>
    </row>
    <row r="231" spans="1:26" x14ac:dyDescent="0.2">
      <c r="A231" s="11"/>
      <c r="B231" s="7"/>
      <c r="C231" s="10"/>
      <c r="D231" s="10"/>
      <c r="E231" s="10"/>
      <c r="F231" s="10"/>
      <c r="G231" s="10"/>
      <c r="H231" s="10"/>
      <c r="I231" s="10"/>
      <c r="J231" s="7"/>
      <c r="K231" s="7" t="s">
        <v>38</v>
      </c>
      <c r="L231" s="7"/>
      <c r="M231" s="19">
        <v>0.08</v>
      </c>
      <c r="N231" s="8"/>
      <c r="O231" s="8"/>
      <c r="P231" s="8"/>
      <c r="Q231" s="7"/>
      <c r="U231" s="7"/>
      <c r="V231" s="7" t="s">
        <v>38</v>
      </c>
      <c r="W231" s="7"/>
      <c r="X231" s="19">
        <v>0.08</v>
      </c>
      <c r="Y231" s="7"/>
      <c r="Z231" s="7"/>
    </row>
    <row r="232" spans="1:26" x14ac:dyDescent="0.2">
      <c r="A232" s="11"/>
      <c r="B232" s="7"/>
      <c r="C232" s="7"/>
      <c r="D232" s="7"/>
      <c r="E232" s="7"/>
      <c r="F232" s="7"/>
      <c r="G232" s="7"/>
      <c r="H232" s="7"/>
      <c r="I232" s="7"/>
      <c r="J232" s="8"/>
      <c r="Z232" s="7"/>
    </row>
    <row r="233" spans="1:26" s="7" customFormat="1" ht="22.2" customHeight="1" x14ac:dyDescent="0.2">
      <c r="A233" s="16" t="s">
        <v>31</v>
      </c>
      <c r="E233" s="9"/>
      <c r="F233" s="9"/>
      <c r="G233" s="9"/>
      <c r="H233" s="9"/>
      <c r="I233" s="9"/>
      <c r="J233" s="44" t="s">
        <v>32</v>
      </c>
      <c r="K233" s="44"/>
      <c r="L233" s="44"/>
      <c r="M233" s="44"/>
      <c r="N233" s="44"/>
      <c r="O233" s="44"/>
      <c r="P233" s="36"/>
      <c r="U233" s="43" t="s">
        <v>44</v>
      </c>
      <c r="V233" s="44"/>
      <c r="W233" s="44"/>
      <c r="X233" s="44"/>
      <c r="Y233" s="44"/>
      <c r="Z233" s="44"/>
    </row>
    <row r="234" spans="1:26" x14ac:dyDescent="0.2">
      <c r="A234" s="20"/>
      <c r="B234" s="7"/>
      <c r="C234" s="20">
        <v>1</v>
      </c>
      <c r="D234" s="20">
        <v>2</v>
      </c>
      <c r="E234" s="20">
        <v>3</v>
      </c>
      <c r="F234" s="20">
        <v>4</v>
      </c>
      <c r="G234" s="20">
        <v>5</v>
      </c>
      <c r="H234" s="20">
        <v>6</v>
      </c>
      <c r="I234" s="20"/>
      <c r="J234" s="5">
        <v>1</v>
      </c>
      <c r="K234" s="5">
        <v>2</v>
      </c>
      <c r="L234" s="5">
        <v>3</v>
      </c>
      <c r="M234" s="5">
        <v>4</v>
      </c>
      <c r="N234" s="5">
        <v>5</v>
      </c>
      <c r="O234" s="5">
        <v>6</v>
      </c>
      <c r="P234" s="5"/>
      <c r="Q234" s="7"/>
      <c r="U234" s="5">
        <v>1</v>
      </c>
      <c r="V234" s="5">
        <v>2</v>
      </c>
      <c r="W234" s="5">
        <v>3</v>
      </c>
      <c r="X234" s="5">
        <v>4</v>
      </c>
      <c r="Y234" s="5">
        <v>5</v>
      </c>
      <c r="Z234" s="5">
        <v>6</v>
      </c>
    </row>
    <row r="235" spans="1:26" x14ac:dyDescent="0.2">
      <c r="A235" s="17" t="s">
        <v>0</v>
      </c>
      <c r="B235" s="19">
        <v>0.8</v>
      </c>
      <c r="C235" s="18">
        <f>$C$230*B235</f>
        <v>9.7200000000000006</v>
      </c>
      <c r="D235" s="18">
        <f>$D$230*B235</f>
        <v>10.200000000000001</v>
      </c>
      <c r="E235" s="18">
        <f>$E$230*B235</f>
        <v>10.688000000000001</v>
      </c>
      <c r="F235" s="18">
        <f>$F$230*B235</f>
        <v>11.240000000000002</v>
      </c>
      <c r="G235" s="18">
        <f>$G$230*B235</f>
        <v>11.664000000000001</v>
      </c>
      <c r="H235" s="18">
        <f>$H$230*B235</f>
        <v>12.248000000000001</v>
      </c>
      <c r="I235" s="18"/>
      <c r="J235" s="4">
        <f t="shared" ref="J235:O238" si="149">C235+(((C235*$M$32)+C235)*$M$33)+(C235*$M$32)</f>
        <v>11.662833600000001</v>
      </c>
      <c r="K235" s="4">
        <f t="shared" si="149"/>
        <v>12.238776000000001</v>
      </c>
      <c r="L235" s="4">
        <f t="shared" si="149"/>
        <v>12.82431744</v>
      </c>
      <c r="M235" s="4">
        <f t="shared" si="149"/>
        <v>13.486651200000003</v>
      </c>
      <c r="N235" s="4">
        <f t="shared" si="149"/>
        <v>13.995400320000002</v>
      </c>
      <c r="O235" s="4">
        <f t="shared" si="149"/>
        <v>14.696130240000002</v>
      </c>
      <c r="P235" s="4"/>
      <c r="Q235" s="7"/>
      <c r="U235" s="4">
        <f t="shared" ref="U235:Z238" si="150">C235+(((C235*$X$32)+C235)*$X$33)+(C235*$X$32)</f>
        <v>11.715321600000001</v>
      </c>
      <c r="V235" s="4">
        <f t="shared" si="150"/>
        <v>12.293856000000002</v>
      </c>
      <c r="W235" s="4">
        <f t="shared" si="150"/>
        <v>12.88203264</v>
      </c>
      <c r="X235" s="4">
        <f t="shared" si="150"/>
        <v>13.547347200000003</v>
      </c>
      <c r="Y235" s="4">
        <f t="shared" si="150"/>
        <v>14.058385920000001</v>
      </c>
      <c r="Z235" s="4">
        <f t="shared" si="150"/>
        <v>14.762269440000003</v>
      </c>
    </row>
    <row r="236" spans="1:26" x14ac:dyDescent="0.2">
      <c r="A236" s="17" t="s">
        <v>1</v>
      </c>
      <c r="B236" s="19">
        <v>0.85</v>
      </c>
      <c r="C236" s="18">
        <f t="shared" ref="C236:C238" si="151">$C$230*B236</f>
        <v>10.327500000000001</v>
      </c>
      <c r="D236" s="18">
        <f t="shared" ref="D236:D238" si="152">$D$230*B236</f>
        <v>10.8375</v>
      </c>
      <c r="E236" s="18">
        <f t="shared" ref="E236:E238" si="153">$E$230*B236</f>
        <v>11.356</v>
      </c>
      <c r="F236" s="18">
        <f t="shared" ref="F236:F238" si="154">$F$230*B236</f>
        <v>11.942500000000001</v>
      </c>
      <c r="G236" s="18">
        <f t="shared" ref="G236:G238" si="155">$G$230*B236</f>
        <v>12.392999999999999</v>
      </c>
      <c r="H236" s="18">
        <f t="shared" ref="H236:H238" si="156">$H$230*B236</f>
        <v>13.013500000000001</v>
      </c>
      <c r="I236" s="18"/>
      <c r="J236" s="4">
        <f t="shared" si="149"/>
        <v>12.391760700000001</v>
      </c>
      <c r="K236" s="4">
        <f t="shared" si="149"/>
        <v>13.0036995</v>
      </c>
      <c r="L236" s="4">
        <f t="shared" si="149"/>
        <v>13.625837279999999</v>
      </c>
      <c r="M236" s="4">
        <f t="shared" si="149"/>
        <v>14.329566900000001</v>
      </c>
      <c r="N236" s="4">
        <f t="shared" si="149"/>
        <v>14.870112839999997</v>
      </c>
      <c r="O236" s="4">
        <f t="shared" si="149"/>
        <v>15.614638380000001</v>
      </c>
      <c r="P236" s="4"/>
      <c r="Q236" s="7"/>
      <c r="U236" s="4">
        <f t="shared" si="150"/>
        <v>12.447529200000002</v>
      </c>
      <c r="V236" s="4">
        <f t="shared" si="150"/>
        <v>13.062222000000002</v>
      </c>
      <c r="W236" s="4">
        <f t="shared" si="150"/>
        <v>13.687159680000001</v>
      </c>
      <c r="X236" s="4">
        <f t="shared" si="150"/>
        <v>14.3940564</v>
      </c>
      <c r="Y236" s="4">
        <f t="shared" si="150"/>
        <v>14.93703504</v>
      </c>
      <c r="Z236" s="4">
        <f t="shared" si="150"/>
        <v>15.68491128</v>
      </c>
    </row>
    <row r="237" spans="1:26" x14ac:dyDescent="0.2">
      <c r="A237" s="17" t="s">
        <v>2</v>
      </c>
      <c r="B237" s="19">
        <v>0.9</v>
      </c>
      <c r="C237" s="18">
        <f t="shared" si="151"/>
        <v>10.935</v>
      </c>
      <c r="D237" s="18">
        <f t="shared" si="152"/>
        <v>11.475</v>
      </c>
      <c r="E237" s="18">
        <f t="shared" si="153"/>
        <v>12.023999999999999</v>
      </c>
      <c r="F237" s="18">
        <f t="shared" si="154"/>
        <v>12.645000000000001</v>
      </c>
      <c r="G237" s="18">
        <f t="shared" si="155"/>
        <v>13.122</v>
      </c>
      <c r="H237" s="18">
        <f t="shared" si="156"/>
        <v>13.779</v>
      </c>
      <c r="I237" s="18"/>
      <c r="J237" s="4">
        <f t="shared" si="149"/>
        <v>13.120687800000001</v>
      </c>
      <c r="K237" s="4">
        <f t="shared" si="149"/>
        <v>13.768623</v>
      </c>
      <c r="L237" s="4">
        <f t="shared" si="149"/>
        <v>14.42735712</v>
      </c>
      <c r="M237" s="4">
        <f t="shared" si="149"/>
        <v>15.172482600000002</v>
      </c>
      <c r="N237" s="4">
        <f t="shared" si="149"/>
        <v>15.74482536</v>
      </c>
      <c r="O237" s="4">
        <f t="shared" si="149"/>
        <v>16.533146519999999</v>
      </c>
      <c r="P237" s="4"/>
      <c r="Q237" s="7"/>
      <c r="U237" s="4">
        <f t="shared" si="150"/>
        <v>13.179736800000001</v>
      </c>
      <c r="V237" s="4">
        <f t="shared" si="150"/>
        <v>13.830587999999999</v>
      </c>
      <c r="W237" s="4">
        <f t="shared" si="150"/>
        <v>14.492286719999999</v>
      </c>
      <c r="X237" s="4">
        <f t="shared" si="150"/>
        <v>15.240765600000001</v>
      </c>
      <c r="Y237" s="4">
        <f t="shared" si="150"/>
        <v>15.81568416</v>
      </c>
      <c r="Z237" s="4">
        <f t="shared" si="150"/>
        <v>16.607553119999999</v>
      </c>
    </row>
    <row r="238" spans="1:26" x14ac:dyDescent="0.2">
      <c r="A238" s="17" t="s">
        <v>28</v>
      </c>
      <c r="B238" s="19">
        <v>1</v>
      </c>
      <c r="C238" s="18">
        <f t="shared" si="151"/>
        <v>12.15</v>
      </c>
      <c r="D238" s="18">
        <f t="shared" si="152"/>
        <v>12.75</v>
      </c>
      <c r="E238" s="18">
        <f t="shared" si="153"/>
        <v>13.36</v>
      </c>
      <c r="F238" s="18">
        <f t="shared" si="154"/>
        <v>14.05</v>
      </c>
      <c r="G238" s="18">
        <f t="shared" si="155"/>
        <v>14.58</v>
      </c>
      <c r="H238" s="18">
        <f t="shared" si="156"/>
        <v>15.31</v>
      </c>
      <c r="I238" s="18"/>
      <c r="J238" s="4">
        <f t="shared" si="149"/>
        <v>14.578541999999999</v>
      </c>
      <c r="K238" s="4">
        <f t="shared" si="149"/>
        <v>15.29847</v>
      </c>
      <c r="L238" s="4">
        <f t="shared" si="149"/>
        <v>16.030396799999998</v>
      </c>
      <c r="M238" s="4">
        <f t="shared" si="149"/>
        <v>16.858314</v>
      </c>
      <c r="N238" s="4">
        <f t="shared" si="149"/>
        <v>17.494250399999999</v>
      </c>
      <c r="O238" s="4">
        <f t="shared" si="149"/>
        <v>18.370162799999999</v>
      </c>
      <c r="P238" s="4"/>
      <c r="Q238" s="7"/>
      <c r="U238" s="4">
        <f t="shared" si="150"/>
        <v>14.644152</v>
      </c>
      <c r="V238" s="4">
        <f t="shared" si="150"/>
        <v>15.367319999999999</v>
      </c>
      <c r="W238" s="4">
        <f t="shared" si="150"/>
        <v>16.1025408</v>
      </c>
      <c r="X238" s="4">
        <f t="shared" si="150"/>
        <v>16.934184000000002</v>
      </c>
      <c r="Y238" s="4">
        <f t="shared" si="150"/>
        <v>17.572982400000001</v>
      </c>
      <c r="Z238" s="4">
        <f t="shared" si="150"/>
        <v>18.452836800000004</v>
      </c>
    </row>
    <row r="239" spans="1:26" x14ac:dyDescent="0.2">
      <c r="A239" s="17"/>
      <c r="B239" s="19"/>
      <c r="C239" s="18"/>
      <c r="D239" s="18"/>
      <c r="E239" s="18"/>
      <c r="F239" s="18"/>
      <c r="G239" s="18"/>
      <c r="H239" s="18"/>
      <c r="I239" s="18"/>
      <c r="J239" s="4"/>
      <c r="K239" s="4"/>
      <c r="L239" s="4"/>
      <c r="M239" s="4"/>
      <c r="N239" s="4"/>
      <c r="O239" s="4"/>
      <c r="P239" s="4"/>
      <c r="Q239" s="7"/>
      <c r="R239" s="4"/>
      <c r="S239" s="4"/>
      <c r="T239" s="4"/>
      <c r="U239" s="4"/>
      <c r="V239" s="4"/>
      <c r="W239" s="4"/>
    </row>
    <row r="240" spans="1:26" x14ac:dyDescent="0.2">
      <c r="A240" s="17"/>
      <c r="B240" s="19"/>
      <c r="C240" s="18"/>
      <c r="D240" s="18"/>
      <c r="E240" s="18"/>
      <c r="F240" s="18"/>
      <c r="G240" s="18"/>
      <c r="H240" s="18"/>
      <c r="I240" s="1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6" x14ac:dyDescent="0.2">
      <c r="A241" s="17"/>
      <c r="B241" s="19"/>
      <c r="C241" s="18"/>
      <c r="D241" s="18"/>
      <c r="E241" s="18"/>
      <c r="F241" s="18"/>
      <c r="G241" s="18"/>
      <c r="H241" s="18"/>
      <c r="I241" s="18"/>
      <c r="J241" s="5">
        <v>1</v>
      </c>
      <c r="K241" s="5">
        <v>2</v>
      </c>
      <c r="L241" s="5">
        <v>3</v>
      </c>
      <c r="M241" s="5">
        <v>4</v>
      </c>
      <c r="N241" s="5">
        <v>5</v>
      </c>
      <c r="O241" s="5">
        <v>6</v>
      </c>
      <c r="P241" s="5"/>
      <c r="Q241" s="18"/>
      <c r="R241" s="18"/>
      <c r="S241" s="18"/>
      <c r="T241" s="18"/>
      <c r="U241" s="5">
        <v>1</v>
      </c>
      <c r="V241" s="5">
        <v>2</v>
      </c>
      <c r="W241" s="5">
        <v>3</v>
      </c>
      <c r="X241" s="5">
        <v>4</v>
      </c>
      <c r="Y241" s="5">
        <v>5</v>
      </c>
      <c r="Z241" s="5">
        <v>6</v>
      </c>
    </row>
    <row r="242" spans="1:26" x14ac:dyDescent="0.2">
      <c r="A242" s="17"/>
      <c r="B242" s="19"/>
      <c r="C242" s="18"/>
      <c r="D242" s="18"/>
      <c r="E242" s="18"/>
      <c r="F242" s="18"/>
      <c r="G242" s="7"/>
      <c r="H242" s="18"/>
      <c r="I242" s="7"/>
      <c r="J242" s="7"/>
      <c r="K242" s="7"/>
      <c r="L242" s="7"/>
      <c r="M242" s="7"/>
      <c r="N242" s="7"/>
      <c r="O242" s="7"/>
      <c r="P242" s="7"/>
      <c r="Q242" s="18"/>
      <c r="R242" s="7"/>
      <c r="S242" s="18"/>
      <c r="T242" s="7"/>
      <c r="U242" s="7"/>
      <c r="V242" s="7"/>
      <c r="W242" s="7"/>
      <c r="X242" s="7"/>
      <c r="Y242" s="7"/>
      <c r="Z242" s="7"/>
    </row>
    <row r="243" spans="1:26" x14ac:dyDescent="0.2">
      <c r="A243" s="17"/>
      <c r="B243" s="19"/>
      <c r="C243" s="18"/>
      <c r="D243" s="18"/>
      <c r="E243" s="18"/>
      <c r="F243" s="18"/>
      <c r="G243" s="20" t="s">
        <v>0</v>
      </c>
      <c r="H243" s="18"/>
      <c r="I243" s="39" t="s">
        <v>42</v>
      </c>
      <c r="J243" s="32">
        <f>+J271</f>
        <v>9.7200000000000006</v>
      </c>
      <c r="K243" s="32">
        <f t="shared" ref="K243:O243" si="157">+K271</f>
        <v>10.200000000000001</v>
      </c>
      <c r="L243" s="32">
        <f t="shared" si="157"/>
        <v>10.688000000000001</v>
      </c>
      <c r="M243" s="32">
        <f t="shared" si="157"/>
        <v>11.240000000000002</v>
      </c>
      <c r="N243" s="32">
        <f t="shared" si="157"/>
        <v>11.664000000000001</v>
      </c>
      <c r="O243" s="32">
        <f t="shared" si="157"/>
        <v>12.248000000000001</v>
      </c>
      <c r="P243" s="32"/>
      <c r="Q243" s="18"/>
      <c r="R243" s="20" t="s">
        <v>0</v>
      </c>
      <c r="S243" s="18"/>
      <c r="T243" s="39" t="s">
        <v>42</v>
      </c>
      <c r="U243" s="32">
        <f>+U271</f>
        <v>9.7200000000000006</v>
      </c>
      <c r="V243" s="32">
        <f t="shared" ref="V243:Z243" si="158">+V271</f>
        <v>10.200000000000001</v>
      </c>
      <c r="W243" s="32">
        <f t="shared" si="158"/>
        <v>10.688000000000001</v>
      </c>
      <c r="X243" s="32">
        <f t="shared" si="158"/>
        <v>11.240000000000002</v>
      </c>
      <c r="Y243" s="32">
        <f t="shared" si="158"/>
        <v>11.664000000000001</v>
      </c>
      <c r="Z243" s="32">
        <f t="shared" si="158"/>
        <v>12.248000000000001</v>
      </c>
    </row>
    <row r="244" spans="1:26" x14ac:dyDescent="0.2">
      <c r="A244" s="17"/>
      <c r="B244" s="19"/>
      <c r="C244" s="18"/>
      <c r="D244" s="18"/>
      <c r="E244" s="18"/>
      <c r="F244" s="18"/>
      <c r="G244" s="34"/>
      <c r="H244" s="18"/>
      <c r="I244" s="33" t="s">
        <v>40</v>
      </c>
      <c r="J244" s="33">
        <f>+J278</f>
        <v>1.0789200000000001</v>
      </c>
      <c r="K244" s="33">
        <f t="shared" ref="K244:O244" si="159">+K278</f>
        <v>1.1322000000000001</v>
      </c>
      <c r="L244" s="33">
        <f t="shared" si="159"/>
        <v>1.1763680000000001</v>
      </c>
      <c r="M244" s="33">
        <f t="shared" si="159"/>
        <v>1.2476400000000003</v>
      </c>
      <c r="N244" s="33">
        <f t="shared" si="159"/>
        <v>1.3047040000000001</v>
      </c>
      <c r="O244" s="33">
        <f t="shared" si="159"/>
        <v>1.3595280000000001</v>
      </c>
      <c r="P244" s="33"/>
      <c r="Q244" s="18"/>
      <c r="R244" s="34"/>
      <c r="S244" s="18"/>
      <c r="T244" s="33" t="s">
        <v>40</v>
      </c>
      <c r="U244" s="33">
        <f>+U278</f>
        <v>1.1275200000000001</v>
      </c>
      <c r="V244" s="33">
        <f t="shared" ref="V244:Z244" si="160">+V278</f>
        <v>1.1832000000000003</v>
      </c>
      <c r="W244" s="33">
        <f t="shared" si="160"/>
        <v>1.2398080000000002</v>
      </c>
      <c r="X244" s="33">
        <f t="shared" si="160"/>
        <v>1.3138400000000003</v>
      </c>
      <c r="Y244" s="33">
        <f t="shared" si="160"/>
        <v>1.3630240000000002</v>
      </c>
      <c r="Z244" s="33">
        <f t="shared" si="160"/>
        <v>1.4207680000000003</v>
      </c>
    </row>
    <row r="245" spans="1:26" x14ac:dyDescent="0.2">
      <c r="A245" s="17"/>
      <c r="B245" s="19"/>
      <c r="C245" s="18"/>
      <c r="D245" s="18"/>
      <c r="E245" s="18"/>
      <c r="F245" s="18"/>
      <c r="G245" s="34"/>
      <c r="H245" s="18"/>
      <c r="I245" s="35" t="s">
        <v>41</v>
      </c>
      <c r="J245" s="37">
        <f>+J285</f>
        <v>0.86391360000000006</v>
      </c>
      <c r="K245" s="37">
        <f t="shared" ref="K245:O245" si="161">+K285</f>
        <v>0.90657600000000005</v>
      </c>
      <c r="L245" s="37">
        <f t="shared" si="161"/>
        <v>0.94994944000000003</v>
      </c>
      <c r="M245" s="37">
        <f t="shared" si="161"/>
        <v>0.99901120000000021</v>
      </c>
      <c r="N245" s="37">
        <f t="shared" si="161"/>
        <v>1.0366963200000001</v>
      </c>
      <c r="O245" s="37">
        <f t="shared" si="161"/>
        <v>1.0886022400000002</v>
      </c>
      <c r="P245" s="38"/>
      <c r="Q245" s="18"/>
      <c r="R245" s="34"/>
      <c r="S245" s="18"/>
      <c r="T245" s="35" t="s">
        <v>41</v>
      </c>
      <c r="U245" s="37">
        <f>+U285</f>
        <v>0.86780160000000006</v>
      </c>
      <c r="V245" s="37">
        <f t="shared" ref="V245:Z245" si="162">+V285</f>
        <v>0.91065600000000024</v>
      </c>
      <c r="W245" s="37">
        <f t="shared" si="162"/>
        <v>0.95422464000000007</v>
      </c>
      <c r="X245" s="37">
        <f t="shared" si="162"/>
        <v>1.0035072000000003</v>
      </c>
      <c r="Y245" s="37">
        <f t="shared" si="162"/>
        <v>1.0413619200000002</v>
      </c>
      <c r="Z245" s="37">
        <f t="shared" si="162"/>
        <v>1.0935014400000003</v>
      </c>
    </row>
    <row r="246" spans="1:26" x14ac:dyDescent="0.2">
      <c r="A246" s="17"/>
      <c r="B246" s="19"/>
      <c r="C246" s="18"/>
      <c r="D246" s="18"/>
      <c r="E246" s="18"/>
      <c r="F246" s="18"/>
      <c r="G246" s="34"/>
      <c r="H246" s="18"/>
      <c r="I246" s="34" t="s">
        <v>39</v>
      </c>
      <c r="J246" s="34">
        <f t="shared" ref="J246:O246" si="163">+SUM(J243:J245)</f>
        <v>11.662833600000001</v>
      </c>
      <c r="K246" s="34">
        <f t="shared" si="163"/>
        <v>12.238776</v>
      </c>
      <c r="L246" s="34">
        <f>+SUM(L243:L245)+0.01</f>
        <v>12.82431744</v>
      </c>
      <c r="M246" s="34">
        <f t="shared" si="163"/>
        <v>13.486651200000003</v>
      </c>
      <c r="N246" s="34">
        <f>+SUM(N243:N245)-0.01</f>
        <v>13.995400320000003</v>
      </c>
      <c r="O246" s="34">
        <f t="shared" si="163"/>
        <v>14.696130240000002</v>
      </c>
      <c r="P246" s="34"/>
      <c r="Q246" s="18"/>
      <c r="R246" s="34"/>
      <c r="S246" s="18"/>
      <c r="T246" s="34" t="s">
        <v>39</v>
      </c>
      <c r="U246" s="34">
        <f t="shared" ref="U246:Z246" si="164">+SUM(U243:U245)</f>
        <v>11.715321600000001</v>
      </c>
      <c r="V246" s="34">
        <f t="shared" si="164"/>
        <v>12.293856000000002</v>
      </c>
      <c r="W246" s="34">
        <f t="shared" si="164"/>
        <v>12.88203264</v>
      </c>
      <c r="X246" s="34">
        <f>+SUM(X243:X245)-0.01</f>
        <v>13.547347200000003</v>
      </c>
      <c r="Y246" s="34">
        <f>+SUM(Y243:Y245)-0.01</f>
        <v>14.058385920000001</v>
      </c>
      <c r="Z246" s="34">
        <f t="shared" si="164"/>
        <v>14.762269440000003</v>
      </c>
    </row>
    <row r="247" spans="1:26" x14ac:dyDescent="0.2">
      <c r="A247" s="17"/>
      <c r="B247" s="19"/>
      <c r="C247" s="18"/>
      <c r="D247" s="18"/>
      <c r="E247" s="18"/>
      <c r="F247" s="18"/>
      <c r="G247" s="34"/>
      <c r="H247" s="18"/>
      <c r="I247" s="34"/>
      <c r="J247" s="34"/>
      <c r="K247" s="34"/>
      <c r="L247" s="34"/>
      <c r="M247" s="34"/>
      <c r="N247" s="34"/>
      <c r="O247" s="34"/>
      <c r="P247" s="34"/>
      <c r="Q247" s="18"/>
      <c r="R247" s="34"/>
      <c r="S247" s="18"/>
      <c r="T247" s="34"/>
      <c r="U247" s="34"/>
      <c r="V247" s="34"/>
      <c r="W247" s="34"/>
      <c r="X247" s="34"/>
      <c r="Y247" s="34"/>
      <c r="Z247" s="34"/>
    </row>
    <row r="248" spans="1:26" x14ac:dyDescent="0.2">
      <c r="A248" s="17"/>
      <c r="B248" s="19"/>
      <c r="C248" s="18"/>
      <c r="D248" s="18"/>
      <c r="E248" s="18"/>
      <c r="F248" s="18"/>
      <c r="G248" s="20" t="s">
        <v>1</v>
      </c>
      <c r="H248" s="18"/>
      <c r="I248" s="39" t="s">
        <v>42</v>
      </c>
      <c r="J248" s="32">
        <f>+J272</f>
        <v>10.327500000000001</v>
      </c>
      <c r="K248" s="32">
        <f t="shared" ref="K248:O248" si="165">+K272</f>
        <v>10.8375</v>
      </c>
      <c r="L248" s="32">
        <f t="shared" si="165"/>
        <v>11.356</v>
      </c>
      <c r="M248" s="32">
        <f t="shared" si="165"/>
        <v>11.942500000000001</v>
      </c>
      <c r="N248" s="32">
        <f t="shared" si="165"/>
        <v>12.392999999999999</v>
      </c>
      <c r="O248" s="32">
        <f t="shared" si="165"/>
        <v>13.013500000000001</v>
      </c>
      <c r="P248" s="32"/>
      <c r="Q248" s="18"/>
      <c r="R248" s="20" t="s">
        <v>1</v>
      </c>
      <c r="S248" s="18"/>
      <c r="T248" s="39" t="s">
        <v>42</v>
      </c>
      <c r="U248" s="32">
        <f>+U272</f>
        <v>10.327500000000001</v>
      </c>
      <c r="V248" s="32">
        <f t="shared" ref="V248:Z248" si="166">+V272</f>
        <v>10.8375</v>
      </c>
      <c r="W248" s="32">
        <f t="shared" si="166"/>
        <v>11.356</v>
      </c>
      <c r="X248" s="32">
        <f t="shared" si="166"/>
        <v>11.942500000000001</v>
      </c>
      <c r="Y248" s="32">
        <f t="shared" si="166"/>
        <v>12.392999999999999</v>
      </c>
      <c r="Z248" s="32">
        <f t="shared" si="166"/>
        <v>13.013500000000001</v>
      </c>
    </row>
    <row r="249" spans="1:26" x14ac:dyDescent="0.2">
      <c r="A249" s="17"/>
      <c r="B249" s="19"/>
      <c r="C249" s="18"/>
      <c r="D249" s="18"/>
      <c r="E249" s="18"/>
      <c r="F249" s="18"/>
      <c r="G249" s="34"/>
      <c r="H249" s="18"/>
      <c r="I249" s="33" t="s">
        <v>40</v>
      </c>
      <c r="J249" s="33">
        <f>+J279</f>
        <v>1.1363525000000001</v>
      </c>
      <c r="K249" s="33">
        <f t="shared" ref="K249:O249" si="167">+K279</f>
        <v>1.2029625000000002</v>
      </c>
      <c r="L249" s="33">
        <f t="shared" si="167"/>
        <v>1.260516</v>
      </c>
      <c r="M249" s="33">
        <f t="shared" si="167"/>
        <v>1.3256175000000001</v>
      </c>
      <c r="N249" s="33">
        <f t="shared" si="167"/>
        <v>1.3756229999999998</v>
      </c>
      <c r="O249" s="33">
        <f t="shared" si="167"/>
        <v>1.4444985000000001</v>
      </c>
      <c r="P249" s="33"/>
      <c r="Q249" s="18"/>
      <c r="R249" s="34"/>
      <c r="S249" s="18"/>
      <c r="T249" s="33" t="s">
        <v>40</v>
      </c>
      <c r="U249" s="33">
        <f>+U279</f>
        <v>1.1979900000000001</v>
      </c>
      <c r="V249" s="33">
        <f t="shared" ref="V249:Z249" si="168">+V279</f>
        <v>1.2471500000000002</v>
      </c>
      <c r="W249" s="33">
        <f t="shared" si="168"/>
        <v>1.317296</v>
      </c>
      <c r="X249" s="33">
        <f t="shared" si="168"/>
        <v>1.3753300000000002</v>
      </c>
      <c r="Y249" s="33">
        <f t="shared" si="168"/>
        <v>1.4375879999999999</v>
      </c>
      <c r="Z249" s="33">
        <f t="shared" si="168"/>
        <v>1.5095660000000002</v>
      </c>
    </row>
    <row r="250" spans="1:26" x14ac:dyDescent="0.2">
      <c r="A250" s="17"/>
      <c r="B250" s="19"/>
      <c r="C250" s="18"/>
      <c r="D250" s="18"/>
      <c r="E250" s="18"/>
      <c r="F250" s="18"/>
      <c r="G250" s="34"/>
      <c r="H250" s="18"/>
      <c r="I250" s="35" t="s">
        <v>41</v>
      </c>
      <c r="J250" s="37">
        <f>+J286</f>
        <v>0.91790820000000017</v>
      </c>
      <c r="K250" s="37">
        <f t="shared" ref="K250:O250" si="169">+K286</f>
        <v>0.96323700000000001</v>
      </c>
      <c r="L250" s="37">
        <f t="shared" si="169"/>
        <v>1.00932128</v>
      </c>
      <c r="M250" s="37">
        <f t="shared" si="169"/>
        <v>1.0614494000000001</v>
      </c>
      <c r="N250" s="37">
        <f t="shared" si="169"/>
        <v>1.1014898399999999</v>
      </c>
      <c r="O250" s="37">
        <f t="shared" si="169"/>
        <v>1.15663988</v>
      </c>
      <c r="P250" s="38"/>
      <c r="Q250" s="18"/>
      <c r="R250" s="34"/>
      <c r="S250" s="18"/>
      <c r="T250" s="35" t="s">
        <v>41</v>
      </c>
      <c r="U250" s="37">
        <f>+U286</f>
        <v>0.92203920000000017</v>
      </c>
      <c r="V250" s="37">
        <f t="shared" ref="V250:Z250" si="170">+V286</f>
        <v>0.9675720000000001</v>
      </c>
      <c r="W250" s="37">
        <f t="shared" si="170"/>
        <v>1.01386368</v>
      </c>
      <c r="X250" s="37">
        <f t="shared" si="170"/>
        <v>1.0662264000000001</v>
      </c>
      <c r="Y250" s="37">
        <f t="shared" si="170"/>
        <v>1.1064470399999999</v>
      </c>
      <c r="Z250" s="37">
        <f t="shared" si="170"/>
        <v>1.1618452800000001</v>
      </c>
    </row>
    <row r="251" spans="1:26" x14ac:dyDescent="0.2">
      <c r="A251" s="17"/>
      <c r="B251" s="19"/>
      <c r="C251" s="18"/>
      <c r="D251" s="18"/>
      <c r="E251" s="18"/>
      <c r="F251" s="18"/>
      <c r="G251" s="34"/>
      <c r="H251" s="18"/>
      <c r="I251" s="34" t="s">
        <v>39</v>
      </c>
      <c r="J251" s="34">
        <f>+SUM(J248:J250)+0.01</f>
        <v>12.391760700000001</v>
      </c>
      <c r="K251" s="34">
        <f t="shared" ref="K251:O251" si="171">+SUM(K248:K250)</f>
        <v>13.0036995</v>
      </c>
      <c r="L251" s="34">
        <f t="shared" si="171"/>
        <v>13.625837280000001</v>
      </c>
      <c r="M251" s="34">
        <f t="shared" si="171"/>
        <v>14.329566900000001</v>
      </c>
      <c r="N251" s="34">
        <f t="shared" si="171"/>
        <v>14.870112839999997</v>
      </c>
      <c r="O251" s="34">
        <f t="shared" si="171"/>
        <v>15.614638380000001</v>
      </c>
      <c r="P251" s="34"/>
      <c r="Q251" s="18"/>
      <c r="R251" s="34"/>
      <c r="S251" s="18"/>
      <c r="T251" s="34" t="s">
        <v>39</v>
      </c>
      <c r="U251" s="34">
        <f t="shared" ref="U251:Z251" si="172">+SUM(U248:U250)</f>
        <v>12.447529200000002</v>
      </c>
      <c r="V251" s="34">
        <f>+SUM(V248:V250)+0.01</f>
        <v>13.062222</v>
      </c>
      <c r="W251" s="34">
        <f t="shared" si="172"/>
        <v>13.687159680000001</v>
      </c>
      <c r="X251" s="34">
        <f>+SUM(X248:X250)+0.01</f>
        <v>14.3940564</v>
      </c>
      <c r="Y251" s="34">
        <f t="shared" si="172"/>
        <v>14.937035039999998</v>
      </c>
      <c r="Z251" s="34">
        <f t="shared" si="172"/>
        <v>15.68491128</v>
      </c>
    </row>
    <row r="252" spans="1:26" x14ac:dyDescent="0.2">
      <c r="A252" s="17"/>
      <c r="B252" s="19"/>
      <c r="C252" s="18"/>
      <c r="D252" s="18"/>
      <c r="E252" s="18"/>
      <c r="F252" s="18"/>
      <c r="G252" s="34"/>
      <c r="H252" s="18"/>
      <c r="I252" s="35"/>
      <c r="J252" s="35"/>
      <c r="K252" s="35"/>
      <c r="L252" s="35"/>
      <c r="M252" s="35"/>
      <c r="N252" s="35"/>
      <c r="O252" s="35"/>
      <c r="P252" s="35"/>
      <c r="Q252" s="18"/>
      <c r="R252" s="34"/>
      <c r="S252" s="18"/>
      <c r="T252" s="35"/>
      <c r="U252" s="35"/>
      <c r="V252" s="35"/>
      <c r="W252" s="35"/>
      <c r="X252" s="35"/>
      <c r="Y252" s="35"/>
      <c r="Z252" s="35"/>
    </row>
    <row r="253" spans="1:26" x14ac:dyDescent="0.2">
      <c r="A253" s="17"/>
      <c r="B253" s="19"/>
      <c r="C253" s="18"/>
      <c r="D253" s="18"/>
      <c r="E253" s="18"/>
      <c r="F253" s="18"/>
      <c r="G253" s="20" t="s">
        <v>2</v>
      </c>
      <c r="H253" s="18"/>
      <c r="I253" s="39" t="s">
        <v>42</v>
      </c>
      <c r="J253" s="32">
        <f>+J273</f>
        <v>10.935</v>
      </c>
      <c r="K253" s="32">
        <f t="shared" ref="K253:O253" si="173">+K273</f>
        <v>11.475</v>
      </c>
      <c r="L253" s="32">
        <f t="shared" si="173"/>
        <v>12.023999999999999</v>
      </c>
      <c r="M253" s="32">
        <f t="shared" si="173"/>
        <v>12.645000000000001</v>
      </c>
      <c r="N253" s="32">
        <f t="shared" si="173"/>
        <v>13.122</v>
      </c>
      <c r="O253" s="32">
        <f t="shared" si="173"/>
        <v>13.779</v>
      </c>
      <c r="P253" s="32"/>
      <c r="Q253" s="18"/>
      <c r="R253" s="20" t="s">
        <v>2</v>
      </c>
      <c r="S253" s="18"/>
      <c r="T253" s="39" t="s">
        <v>42</v>
      </c>
      <c r="U253" s="32">
        <f>+U273</f>
        <v>10.935</v>
      </c>
      <c r="V253" s="32">
        <f t="shared" ref="V253:Z253" si="174">+V273</f>
        <v>11.475</v>
      </c>
      <c r="W253" s="32">
        <f t="shared" si="174"/>
        <v>12.023999999999999</v>
      </c>
      <c r="X253" s="32">
        <f t="shared" si="174"/>
        <v>12.645000000000001</v>
      </c>
      <c r="Y253" s="32">
        <f t="shared" si="174"/>
        <v>13.122</v>
      </c>
      <c r="Z253" s="32">
        <f t="shared" si="174"/>
        <v>13.779</v>
      </c>
    </row>
    <row r="254" spans="1:26" x14ac:dyDescent="0.2">
      <c r="A254" s="17"/>
      <c r="B254" s="19"/>
      <c r="C254" s="18"/>
      <c r="D254" s="18"/>
      <c r="E254" s="18"/>
      <c r="F254" s="18"/>
      <c r="G254" s="18"/>
      <c r="H254" s="18"/>
      <c r="I254" s="33" t="s">
        <v>40</v>
      </c>
      <c r="J254" s="33">
        <f>+J280</f>
        <v>1.2137850000000001</v>
      </c>
      <c r="K254" s="33">
        <f t="shared" ref="K254:O254" si="175">+K280</f>
        <v>1.273725</v>
      </c>
      <c r="L254" s="33">
        <f t="shared" si="175"/>
        <v>1.3446639999999999</v>
      </c>
      <c r="M254" s="33">
        <f t="shared" si="175"/>
        <v>1.4035950000000001</v>
      </c>
      <c r="N254" s="33">
        <f t="shared" si="175"/>
        <v>1.446542</v>
      </c>
      <c r="O254" s="33">
        <f t="shared" si="175"/>
        <v>1.529469</v>
      </c>
      <c r="P254" s="33"/>
      <c r="Q254" s="18"/>
      <c r="R254" s="18"/>
      <c r="S254" s="18"/>
      <c r="T254" s="33" t="s">
        <v>40</v>
      </c>
      <c r="U254" s="33">
        <f>+U280</f>
        <v>1.2584600000000001</v>
      </c>
      <c r="V254" s="33">
        <f t="shared" ref="V254:Z254" si="176">+V280</f>
        <v>1.3310999999999999</v>
      </c>
      <c r="W254" s="33">
        <f t="shared" si="176"/>
        <v>1.404784</v>
      </c>
      <c r="X254" s="33">
        <f t="shared" si="176"/>
        <v>1.4568200000000002</v>
      </c>
      <c r="Y254" s="33">
        <f t="shared" si="176"/>
        <v>1.5321520000000002</v>
      </c>
      <c r="Z254" s="33">
        <f t="shared" si="176"/>
        <v>1.5983640000000001</v>
      </c>
    </row>
    <row r="255" spans="1:26" x14ac:dyDescent="0.2">
      <c r="A255" s="17"/>
      <c r="B255" s="19"/>
      <c r="C255" s="18"/>
      <c r="D255" s="18"/>
      <c r="E255" s="18"/>
      <c r="F255" s="18"/>
      <c r="G255" s="18"/>
      <c r="H255" s="18"/>
      <c r="I255" s="35" t="s">
        <v>41</v>
      </c>
      <c r="J255" s="37">
        <f>+J287</f>
        <v>0.97190280000000007</v>
      </c>
      <c r="K255" s="37">
        <f t="shared" ref="K255:O255" si="177">+K287</f>
        <v>1.019898</v>
      </c>
      <c r="L255" s="37">
        <f t="shared" si="177"/>
        <v>1.0686931200000001</v>
      </c>
      <c r="M255" s="37">
        <f t="shared" si="177"/>
        <v>1.1238876000000002</v>
      </c>
      <c r="N255" s="37">
        <f t="shared" si="177"/>
        <v>1.16628336</v>
      </c>
      <c r="O255" s="37">
        <f t="shared" si="177"/>
        <v>1.22467752</v>
      </c>
      <c r="P255" s="38"/>
      <c r="Q255" s="18"/>
      <c r="R255" s="18"/>
      <c r="S255" s="18"/>
      <c r="T255" s="35" t="s">
        <v>41</v>
      </c>
      <c r="U255" s="37">
        <f>+U287</f>
        <v>0.97627680000000006</v>
      </c>
      <c r="V255" s="37">
        <f t="shared" ref="V255:Z255" si="178">+V287</f>
        <v>1.0244879999999998</v>
      </c>
      <c r="W255" s="37">
        <f t="shared" si="178"/>
        <v>1.07350272</v>
      </c>
      <c r="X255" s="37">
        <f t="shared" si="178"/>
        <v>1.1289456000000002</v>
      </c>
      <c r="Y255" s="37">
        <f t="shared" si="178"/>
        <v>1.1715321599999999</v>
      </c>
      <c r="Z255" s="37">
        <f t="shared" si="178"/>
        <v>1.2301891200000001</v>
      </c>
    </row>
    <row r="256" spans="1:26" x14ac:dyDescent="0.2">
      <c r="A256" s="17"/>
      <c r="B256" s="19"/>
      <c r="C256" s="18"/>
      <c r="D256" s="18"/>
      <c r="E256" s="18"/>
      <c r="F256" s="18"/>
      <c r="G256" s="18"/>
      <c r="H256" s="18"/>
      <c r="I256" s="34" t="s">
        <v>39</v>
      </c>
      <c r="J256" s="34">
        <f t="shared" ref="J256:O256" si="179">+SUM(J253:J255)</f>
        <v>13.120687800000001</v>
      </c>
      <c r="K256" s="34">
        <f t="shared" si="179"/>
        <v>13.768623</v>
      </c>
      <c r="L256" s="34">
        <f>+SUM(L253:L255)-0.01</f>
        <v>14.42735712</v>
      </c>
      <c r="M256" s="34">
        <f t="shared" si="179"/>
        <v>15.172482600000002</v>
      </c>
      <c r="N256" s="34">
        <f>+SUM(N253:N255)+0.01</f>
        <v>15.74482536</v>
      </c>
      <c r="O256" s="34">
        <f t="shared" si="179"/>
        <v>16.533146519999999</v>
      </c>
      <c r="P256" s="34"/>
      <c r="Q256" s="18"/>
      <c r="R256" s="18"/>
      <c r="S256" s="18"/>
      <c r="T256" s="34" t="s">
        <v>39</v>
      </c>
      <c r="U256" s="34">
        <f>+SUM(U253:U255)+0.01</f>
        <v>13.179736800000001</v>
      </c>
      <c r="V256" s="34">
        <f t="shared" ref="V256:Z256" si="180">+SUM(V253:V255)</f>
        <v>13.830587999999999</v>
      </c>
      <c r="W256" s="34">
        <f>+SUM(W253:W255)-0.01</f>
        <v>14.492286719999999</v>
      </c>
      <c r="X256" s="34">
        <f>+SUM(X253:X255)+0.01</f>
        <v>15.240765600000001</v>
      </c>
      <c r="Y256" s="34">
        <f>+SUM(Y253:Y255)-0.01</f>
        <v>15.81568416</v>
      </c>
      <c r="Z256" s="34">
        <f t="shared" si="180"/>
        <v>16.607553119999999</v>
      </c>
    </row>
    <row r="257" spans="1:26" x14ac:dyDescent="0.2">
      <c r="A257" s="17"/>
      <c r="B257" s="19"/>
      <c r="C257" s="18"/>
      <c r="D257" s="18"/>
      <c r="E257" s="18"/>
      <c r="F257" s="18"/>
      <c r="G257" s="18"/>
      <c r="H257" s="18"/>
      <c r="I257" s="35"/>
      <c r="J257" s="35"/>
      <c r="K257" s="35"/>
      <c r="L257" s="35"/>
      <c r="M257" s="35"/>
      <c r="N257" s="35"/>
      <c r="O257" s="35"/>
      <c r="P257" s="35"/>
      <c r="Q257" s="18"/>
      <c r="R257" s="18"/>
      <c r="S257" s="18"/>
      <c r="T257" s="35"/>
      <c r="U257" s="35"/>
      <c r="V257" s="35"/>
      <c r="W257" s="35"/>
      <c r="X257" s="35"/>
      <c r="Y257" s="35"/>
      <c r="Z257" s="35"/>
    </row>
    <row r="258" spans="1:26" x14ac:dyDescent="0.2">
      <c r="A258" s="17"/>
      <c r="B258" s="19"/>
      <c r="C258" s="18"/>
      <c r="D258" s="18"/>
      <c r="E258" s="18"/>
      <c r="F258" s="18"/>
      <c r="G258" s="20" t="s">
        <v>28</v>
      </c>
      <c r="H258" s="18"/>
      <c r="I258" s="39" t="s">
        <v>42</v>
      </c>
      <c r="J258" s="32">
        <f>+J274</f>
        <v>12.15</v>
      </c>
      <c r="K258" s="32">
        <f t="shared" ref="K258:O258" si="181">+K274</f>
        <v>12.75</v>
      </c>
      <c r="L258" s="32">
        <f t="shared" si="181"/>
        <v>13.36</v>
      </c>
      <c r="M258" s="32">
        <f t="shared" si="181"/>
        <v>14.05</v>
      </c>
      <c r="N258" s="32">
        <f t="shared" si="181"/>
        <v>14.58</v>
      </c>
      <c r="O258" s="32">
        <f t="shared" si="181"/>
        <v>15.31</v>
      </c>
      <c r="P258" s="32"/>
      <c r="Q258" s="18"/>
      <c r="R258" s="20" t="s">
        <v>3</v>
      </c>
      <c r="S258" s="18"/>
      <c r="T258" s="39" t="s">
        <v>42</v>
      </c>
      <c r="U258" s="32">
        <f>+U274</f>
        <v>12.15</v>
      </c>
      <c r="V258" s="32">
        <f t="shared" ref="V258:Z258" si="182">+V274</f>
        <v>12.75</v>
      </c>
      <c r="W258" s="32">
        <f t="shared" si="182"/>
        <v>13.36</v>
      </c>
      <c r="X258" s="32">
        <f t="shared" si="182"/>
        <v>14.05</v>
      </c>
      <c r="Y258" s="32">
        <f t="shared" si="182"/>
        <v>14.58</v>
      </c>
      <c r="Z258" s="32">
        <f t="shared" si="182"/>
        <v>15.31</v>
      </c>
    </row>
    <row r="259" spans="1:26" x14ac:dyDescent="0.2">
      <c r="A259" s="17"/>
      <c r="B259" s="19"/>
      <c r="C259" s="18"/>
      <c r="D259" s="18"/>
      <c r="E259" s="18"/>
      <c r="F259" s="18"/>
      <c r="G259" s="18"/>
      <c r="H259" s="18"/>
      <c r="I259" s="33" t="s">
        <v>40</v>
      </c>
      <c r="J259" s="33">
        <f>+J281</f>
        <v>1.3486500000000001</v>
      </c>
      <c r="K259" s="33">
        <f t="shared" ref="K259:O259" si="183">+K281</f>
        <v>1.4152500000000001</v>
      </c>
      <c r="L259" s="33">
        <f t="shared" si="183"/>
        <v>1.4829600000000001</v>
      </c>
      <c r="M259" s="33">
        <f t="shared" si="183"/>
        <v>1.55955</v>
      </c>
      <c r="N259" s="33">
        <f t="shared" si="183"/>
        <v>1.6083799999999999</v>
      </c>
      <c r="O259" s="33">
        <f t="shared" si="183"/>
        <v>1.6994100000000001</v>
      </c>
      <c r="P259" s="33"/>
      <c r="Q259" s="18"/>
      <c r="R259" s="18"/>
      <c r="S259" s="18"/>
      <c r="T259" s="33" t="s">
        <v>40</v>
      </c>
      <c r="U259" s="33">
        <f>+U281</f>
        <v>1.4094000000000002</v>
      </c>
      <c r="V259" s="33">
        <f t="shared" ref="V259:Z259" si="184">+V281</f>
        <v>1.4790000000000001</v>
      </c>
      <c r="W259" s="33">
        <f t="shared" si="184"/>
        <v>1.54976</v>
      </c>
      <c r="X259" s="33">
        <f t="shared" si="184"/>
        <v>1.6298000000000001</v>
      </c>
      <c r="Y259" s="33">
        <f t="shared" si="184"/>
        <v>1.6912800000000001</v>
      </c>
      <c r="Z259" s="33">
        <f t="shared" si="184"/>
        <v>1.7659600000000002</v>
      </c>
    </row>
    <row r="260" spans="1:26" x14ac:dyDescent="0.2">
      <c r="A260" s="17"/>
      <c r="B260" s="19"/>
      <c r="C260" s="18"/>
      <c r="D260" s="18"/>
      <c r="E260" s="18"/>
      <c r="F260" s="18"/>
      <c r="G260" s="18"/>
      <c r="H260" s="18"/>
      <c r="I260" s="35" t="s">
        <v>41</v>
      </c>
      <c r="J260" s="37">
        <f>+J288</f>
        <v>1.0798920000000001</v>
      </c>
      <c r="K260" s="37">
        <f t="shared" ref="K260:O260" si="185">+K288</f>
        <v>1.1332200000000001</v>
      </c>
      <c r="L260" s="37">
        <f t="shared" si="185"/>
        <v>1.1874368</v>
      </c>
      <c r="M260" s="37">
        <f t="shared" si="185"/>
        <v>1.248764</v>
      </c>
      <c r="N260" s="37">
        <f t="shared" si="185"/>
        <v>1.2958704000000001</v>
      </c>
      <c r="O260" s="37">
        <f t="shared" si="185"/>
        <v>1.3607528</v>
      </c>
      <c r="P260" s="38"/>
      <c r="Q260" s="18"/>
      <c r="R260" s="18"/>
      <c r="S260" s="18"/>
      <c r="T260" s="35" t="s">
        <v>41</v>
      </c>
      <c r="U260" s="37">
        <f>+U288</f>
        <v>1.0847519999999999</v>
      </c>
      <c r="V260" s="37">
        <f t="shared" ref="V260:Z260" si="186">+V288</f>
        <v>1.13832</v>
      </c>
      <c r="W260" s="37">
        <f t="shared" si="186"/>
        <v>1.1927808</v>
      </c>
      <c r="X260" s="37">
        <f t="shared" si="186"/>
        <v>1.2543839999999999</v>
      </c>
      <c r="Y260" s="37">
        <f t="shared" si="186"/>
        <v>1.3017024000000001</v>
      </c>
      <c r="Z260" s="37">
        <f t="shared" si="186"/>
        <v>1.3668768</v>
      </c>
    </row>
    <row r="261" spans="1:26" x14ac:dyDescent="0.2">
      <c r="A261" s="17"/>
      <c r="B261" s="19"/>
      <c r="C261" s="18"/>
      <c r="D261" s="18"/>
      <c r="E261" s="18"/>
      <c r="F261" s="18"/>
      <c r="G261" s="18"/>
      <c r="H261" s="18"/>
      <c r="I261" s="34" t="s">
        <v>39</v>
      </c>
      <c r="J261" s="34">
        <f t="shared" ref="J261:O261" si="187">+SUM(J258:J260)</f>
        <v>14.578542000000002</v>
      </c>
      <c r="K261" s="34">
        <f t="shared" si="187"/>
        <v>15.29847</v>
      </c>
      <c r="L261" s="34">
        <f t="shared" si="187"/>
        <v>16.030396799999998</v>
      </c>
      <c r="M261" s="34">
        <f t="shared" si="187"/>
        <v>16.858314</v>
      </c>
      <c r="N261" s="34">
        <f>+SUM(N258:N260)+0.01</f>
        <v>17.494250400000002</v>
      </c>
      <c r="O261" s="34">
        <f t="shared" si="187"/>
        <v>18.370162799999999</v>
      </c>
      <c r="P261" s="34"/>
      <c r="Q261" s="18"/>
      <c r="R261" s="18"/>
      <c r="S261" s="18"/>
      <c r="T261" s="34" t="s">
        <v>39</v>
      </c>
      <c r="U261" s="34">
        <f t="shared" ref="U261:Y261" si="188">+SUM(U258:U260)</f>
        <v>14.644152</v>
      </c>
      <c r="V261" s="34">
        <f t="shared" si="188"/>
        <v>15.367319999999999</v>
      </c>
      <c r="W261" s="34">
        <f t="shared" si="188"/>
        <v>16.1025408</v>
      </c>
      <c r="X261" s="34">
        <f t="shared" si="188"/>
        <v>16.934184000000002</v>
      </c>
      <c r="Y261" s="34">
        <f t="shared" si="188"/>
        <v>17.572982400000001</v>
      </c>
      <c r="Z261" s="34">
        <f>+SUM(Z258:Z260)+0.01</f>
        <v>18.452836800000004</v>
      </c>
    </row>
    <row r="262" spans="1:26" x14ac:dyDescent="0.2">
      <c r="A262" s="17"/>
      <c r="B262" s="19"/>
      <c r="C262" s="18"/>
      <c r="D262" s="18"/>
      <c r="E262" s="18"/>
      <c r="F262" s="18"/>
      <c r="G262" s="18"/>
      <c r="H262" s="18"/>
      <c r="I262" s="35"/>
      <c r="J262" s="35"/>
      <c r="K262" s="35"/>
      <c r="L262" s="35"/>
      <c r="M262" s="35"/>
      <c r="N262" s="35"/>
      <c r="O262" s="35"/>
      <c r="P262" s="35"/>
      <c r="Q262" s="18"/>
      <c r="R262" s="18"/>
      <c r="S262" s="18"/>
      <c r="T262" s="35"/>
      <c r="U262" s="35"/>
      <c r="V262" s="35"/>
      <c r="W262" s="35"/>
      <c r="X262" s="35"/>
      <c r="Y262" s="35"/>
      <c r="Z262" s="35"/>
    </row>
    <row r="263" spans="1:26" hidden="1" outlineLevel="1" x14ac:dyDescent="0.2">
      <c r="A263" s="17"/>
      <c r="B263" s="19"/>
      <c r="C263" s="18"/>
      <c r="D263" s="18"/>
      <c r="E263" s="18"/>
      <c r="F263" s="18"/>
      <c r="G263" s="18"/>
      <c r="H263" s="18"/>
      <c r="I263" s="18"/>
      <c r="J263" s="42" t="s">
        <v>37</v>
      </c>
      <c r="K263" s="42"/>
      <c r="L263" s="42"/>
      <c r="M263" s="42"/>
      <c r="N263" s="42"/>
      <c r="O263" s="42"/>
      <c r="P263" s="36"/>
      <c r="Q263" s="18"/>
      <c r="R263" s="18"/>
      <c r="S263" s="18"/>
      <c r="T263" s="18"/>
      <c r="U263" s="42" t="s">
        <v>37</v>
      </c>
      <c r="V263" s="42"/>
      <c r="W263" s="42"/>
      <c r="X263" s="42"/>
      <c r="Y263" s="42"/>
      <c r="Z263" s="42"/>
    </row>
    <row r="264" spans="1:26" hidden="1" outlineLevel="1" x14ac:dyDescent="0.2">
      <c r="A264" s="17"/>
      <c r="B264" s="19"/>
      <c r="C264" s="18"/>
      <c r="D264" s="18"/>
      <c r="E264" s="18"/>
      <c r="F264" s="18"/>
      <c r="G264" s="18"/>
      <c r="H264" s="18"/>
      <c r="I264" s="18"/>
      <c r="J264" s="10">
        <f t="shared" ref="J264:O264" si="189">+J235-J246</f>
        <v>0</v>
      </c>
      <c r="K264" s="10">
        <f t="shared" si="189"/>
        <v>0</v>
      </c>
      <c r="L264" s="10">
        <f t="shared" si="189"/>
        <v>0</v>
      </c>
      <c r="M264" s="10">
        <f t="shared" si="189"/>
        <v>0</v>
      </c>
      <c r="N264" s="10">
        <f t="shared" si="189"/>
        <v>0</v>
      </c>
      <c r="O264" s="10">
        <f t="shared" si="189"/>
        <v>0</v>
      </c>
      <c r="P264" s="10"/>
      <c r="Q264" s="18"/>
      <c r="R264" s="18"/>
      <c r="S264" s="18"/>
      <c r="T264" s="18"/>
      <c r="U264" s="10">
        <f t="shared" ref="U264:Z264" si="190">+U235-U246</f>
        <v>0</v>
      </c>
      <c r="V264" s="10">
        <f t="shared" si="190"/>
        <v>0</v>
      </c>
      <c r="W264" s="10">
        <f t="shared" si="190"/>
        <v>0</v>
      </c>
      <c r="X264" s="10">
        <f t="shared" si="190"/>
        <v>0</v>
      </c>
      <c r="Y264" s="10">
        <f t="shared" si="190"/>
        <v>0</v>
      </c>
      <c r="Z264" s="10">
        <f t="shared" si="190"/>
        <v>0</v>
      </c>
    </row>
    <row r="265" spans="1:26" hidden="1" outlineLevel="1" x14ac:dyDescent="0.2">
      <c r="A265" s="17"/>
      <c r="B265" s="19"/>
      <c r="C265" s="18"/>
      <c r="D265" s="18"/>
      <c r="E265" s="18"/>
      <c r="F265" s="18"/>
      <c r="G265" s="18"/>
      <c r="H265" s="18"/>
      <c r="I265" s="18"/>
      <c r="J265" s="10">
        <f t="shared" ref="J265:O265" si="191">+J236-J251</f>
        <v>0</v>
      </c>
      <c r="K265" s="10">
        <f t="shared" si="191"/>
        <v>0</v>
      </c>
      <c r="L265" s="10">
        <f t="shared" si="191"/>
        <v>0</v>
      </c>
      <c r="M265" s="10">
        <f t="shared" si="191"/>
        <v>0</v>
      </c>
      <c r="N265" s="10">
        <f t="shared" si="191"/>
        <v>0</v>
      </c>
      <c r="O265" s="10">
        <f t="shared" si="191"/>
        <v>0</v>
      </c>
      <c r="P265" s="10"/>
      <c r="Q265" s="18"/>
      <c r="R265" s="18"/>
      <c r="S265" s="18"/>
      <c r="T265" s="18"/>
      <c r="U265" s="10">
        <f t="shared" ref="U265:Z265" si="192">+U236-U251</f>
        <v>0</v>
      </c>
      <c r="V265" s="10">
        <f t="shared" si="192"/>
        <v>0</v>
      </c>
      <c r="W265" s="10">
        <f t="shared" si="192"/>
        <v>0</v>
      </c>
      <c r="X265" s="10">
        <f t="shared" si="192"/>
        <v>0</v>
      </c>
      <c r="Y265" s="10">
        <f t="shared" si="192"/>
        <v>0</v>
      </c>
      <c r="Z265" s="10">
        <f t="shared" si="192"/>
        <v>0</v>
      </c>
    </row>
    <row r="266" spans="1:26" hidden="1" outlineLevel="1" x14ac:dyDescent="0.2">
      <c r="A266" s="17"/>
      <c r="B266" s="19"/>
      <c r="C266" s="18"/>
      <c r="D266" s="18"/>
      <c r="E266" s="18"/>
      <c r="F266" s="18"/>
      <c r="G266" s="18"/>
      <c r="H266" s="18"/>
      <c r="I266" s="18"/>
      <c r="J266" s="10">
        <f t="shared" ref="J266:O266" si="193">+J237-J256</f>
        <v>0</v>
      </c>
      <c r="K266" s="10">
        <f t="shared" si="193"/>
        <v>0</v>
      </c>
      <c r="L266" s="10">
        <f t="shared" si="193"/>
        <v>0</v>
      </c>
      <c r="M266" s="10">
        <f t="shared" si="193"/>
        <v>0</v>
      </c>
      <c r="N266" s="10">
        <f t="shared" si="193"/>
        <v>0</v>
      </c>
      <c r="O266" s="10">
        <f t="shared" si="193"/>
        <v>0</v>
      </c>
      <c r="P266" s="10"/>
      <c r="Q266" s="18"/>
      <c r="R266" s="18"/>
      <c r="S266" s="18"/>
      <c r="T266" s="18"/>
      <c r="U266" s="10">
        <f t="shared" ref="U266:Z266" si="194">+U237-U256</f>
        <v>0</v>
      </c>
      <c r="V266" s="10">
        <f t="shared" si="194"/>
        <v>0</v>
      </c>
      <c r="W266" s="10">
        <f t="shared" si="194"/>
        <v>0</v>
      </c>
      <c r="X266" s="10">
        <f t="shared" si="194"/>
        <v>0</v>
      </c>
      <c r="Y266" s="10">
        <f t="shared" si="194"/>
        <v>0</v>
      </c>
      <c r="Z266" s="10">
        <f t="shared" si="194"/>
        <v>0</v>
      </c>
    </row>
    <row r="267" spans="1:26" hidden="1" outlineLevel="1" x14ac:dyDescent="0.2">
      <c r="A267" s="17"/>
      <c r="B267" s="19"/>
      <c r="C267" s="18"/>
      <c r="D267" s="18"/>
      <c r="E267" s="18"/>
      <c r="F267" s="18"/>
      <c r="G267" s="18"/>
      <c r="H267" s="18"/>
      <c r="I267" s="18"/>
      <c r="J267" s="10">
        <f t="shared" ref="J267:O267" si="195">+J238-J261</f>
        <v>0</v>
      </c>
      <c r="K267" s="10">
        <f t="shared" si="195"/>
        <v>0</v>
      </c>
      <c r="L267" s="10">
        <f t="shared" si="195"/>
        <v>0</v>
      </c>
      <c r="M267" s="10">
        <f t="shared" si="195"/>
        <v>0</v>
      </c>
      <c r="N267" s="10">
        <f t="shared" si="195"/>
        <v>0</v>
      </c>
      <c r="O267" s="10">
        <f t="shared" si="195"/>
        <v>0</v>
      </c>
      <c r="P267" s="10"/>
      <c r="Q267" s="18"/>
      <c r="R267" s="18"/>
      <c r="S267" s="18"/>
      <c r="T267" s="18"/>
      <c r="U267" s="10">
        <f t="shared" ref="U267:Z267" si="196">+U238-U261</f>
        <v>0</v>
      </c>
      <c r="V267" s="10">
        <f t="shared" si="196"/>
        <v>0</v>
      </c>
      <c r="W267" s="10">
        <f t="shared" si="196"/>
        <v>0</v>
      </c>
      <c r="X267" s="10">
        <f t="shared" si="196"/>
        <v>0</v>
      </c>
      <c r="Y267" s="10">
        <f t="shared" si="196"/>
        <v>0</v>
      </c>
      <c r="Z267" s="10">
        <f t="shared" si="196"/>
        <v>0</v>
      </c>
    </row>
    <row r="268" spans="1:26" hidden="1" outlineLevel="1" x14ac:dyDescent="0.2">
      <c r="A268" s="17"/>
      <c r="B268" s="19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idden="1" outlineLevel="1" x14ac:dyDescent="0.2">
      <c r="A269" s="17"/>
      <c r="B269" s="19"/>
      <c r="C269" s="18"/>
      <c r="D269" s="18"/>
      <c r="E269" s="18"/>
      <c r="F269" s="18"/>
      <c r="G269" s="18"/>
      <c r="H269" s="18"/>
      <c r="I269" s="17"/>
      <c r="J269" s="42" t="s">
        <v>35</v>
      </c>
      <c r="K269" s="42"/>
      <c r="L269" s="42"/>
      <c r="M269" s="42"/>
      <c r="N269" s="42"/>
      <c r="O269" s="42"/>
      <c r="P269" s="36"/>
      <c r="Q269" s="7"/>
      <c r="R269" s="18"/>
      <c r="S269" s="18"/>
      <c r="T269" s="17"/>
      <c r="U269" s="42" t="s">
        <v>35</v>
      </c>
      <c r="V269" s="42"/>
      <c r="W269" s="42"/>
      <c r="X269" s="42"/>
      <c r="Y269" s="42"/>
      <c r="Z269" s="42"/>
    </row>
    <row r="270" spans="1:26" hidden="1" outlineLevel="1" x14ac:dyDescent="0.2">
      <c r="A270" s="17"/>
      <c r="B270" s="19"/>
      <c r="C270" s="18"/>
      <c r="D270" s="18"/>
      <c r="E270" s="18"/>
      <c r="F270" s="18"/>
      <c r="G270" s="18"/>
      <c r="H270" s="18"/>
      <c r="I270" s="17"/>
      <c r="J270" s="5">
        <v>1</v>
      </c>
      <c r="K270" s="5">
        <v>2</v>
      </c>
      <c r="L270" s="5">
        <v>3</v>
      </c>
      <c r="M270" s="5">
        <v>4</v>
      </c>
      <c r="N270" s="5">
        <v>5</v>
      </c>
      <c r="O270" s="5">
        <v>6</v>
      </c>
      <c r="P270" s="5"/>
      <c r="Q270" s="7"/>
      <c r="R270" s="18"/>
      <c r="S270" s="18"/>
      <c r="T270" s="17"/>
      <c r="U270" s="5">
        <v>1</v>
      </c>
      <c r="V270" s="5">
        <v>2</v>
      </c>
      <c r="W270" s="5">
        <v>3</v>
      </c>
      <c r="X270" s="5">
        <v>4</v>
      </c>
      <c r="Y270" s="5">
        <v>5</v>
      </c>
      <c r="Z270" s="5">
        <v>6</v>
      </c>
    </row>
    <row r="271" spans="1:26" hidden="1" outlineLevel="1" x14ac:dyDescent="0.2">
      <c r="A271" s="17"/>
      <c r="B271" s="19"/>
      <c r="C271" s="18"/>
      <c r="D271" s="18"/>
      <c r="E271" s="18"/>
      <c r="F271" s="18"/>
      <c r="G271" s="18"/>
      <c r="H271" s="18"/>
      <c r="I271" s="17"/>
      <c r="J271" s="4">
        <f>+C235</f>
        <v>9.7200000000000006</v>
      </c>
      <c r="K271" s="4">
        <f t="shared" ref="K271" si="197">+D235</f>
        <v>10.200000000000001</v>
      </c>
      <c r="L271" s="4">
        <f t="shared" ref="L271" si="198">+E235</f>
        <v>10.688000000000001</v>
      </c>
      <c r="M271" s="4">
        <f t="shared" ref="M271" si="199">+F235</f>
        <v>11.240000000000002</v>
      </c>
      <c r="N271" s="4">
        <f t="shared" ref="N271" si="200">+G235</f>
        <v>11.664000000000001</v>
      </c>
      <c r="O271" s="4">
        <f t="shared" ref="O271" si="201">+H235</f>
        <v>12.248000000000001</v>
      </c>
      <c r="P271" s="4"/>
      <c r="Q271" s="7"/>
      <c r="R271" s="18"/>
      <c r="S271" s="18"/>
      <c r="T271" s="17"/>
      <c r="U271" s="4">
        <f>+C235</f>
        <v>9.7200000000000006</v>
      </c>
      <c r="V271" s="4">
        <f t="shared" ref="V271:V274" si="202">+D235</f>
        <v>10.200000000000001</v>
      </c>
      <c r="W271" s="4">
        <f t="shared" ref="W271:W274" si="203">+E235</f>
        <v>10.688000000000001</v>
      </c>
      <c r="X271" s="4">
        <f t="shared" ref="X271:X274" si="204">+F235</f>
        <v>11.240000000000002</v>
      </c>
      <c r="Y271" s="4">
        <f t="shared" ref="Y271:Y274" si="205">+G235</f>
        <v>11.664000000000001</v>
      </c>
      <c r="Z271" s="4">
        <f t="shared" ref="Z271:Z274" si="206">+H235</f>
        <v>12.248000000000001</v>
      </c>
    </row>
    <row r="272" spans="1:26" hidden="1" outlineLevel="1" x14ac:dyDescent="0.2">
      <c r="A272" s="17"/>
      <c r="B272" s="19"/>
      <c r="C272" s="18"/>
      <c r="D272" s="18"/>
      <c r="E272" s="18"/>
      <c r="F272" s="18"/>
      <c r="G272" s="18"/>
      <c r="H272" s="18"/>
      <c r="I272" s="17"/>
      <c r="J272" s="4">
        <f>+C236</f>
        <v>10.327500000000001</v>
      </c>
      <c r="K272" s="4">
        <f t="shared" ref="K272:O274" si="207">+D236</f>
        <v>10.8375</v>
      </c>
      <c r="L272" s="4">
        <f t="shared" si="207"/>
        <v>11.356</v>
      </c>
      <c r="M272" s="4">
        <f t="shared" si="207"/>
        <v>11.942500000000001</v>
      </c>
      <c r="N272" s="4">
        <f t="shared" si="207"/>
        <v>12.392999999999999</v>
      </c>
      <c r="O272" s="4">
        <f t="shared" si="207"/>
        <v>13.013500000000001</v>
      </c>
      <c r="P272" s="4"/>
      <c r="Q272" s="7"/>
      <c r="R272" s="18"/>
      <c r="S272" s="18"/>
      <c r="T272" s="17"/>
      <c r="U272" s="4">
        <f t="shared" ref="U272:U274" si="208">+C236</f>
        <v>10.327500000000001</v>
      </c>
      <c r="V272" s="4">
        <f t="shared" si="202"/>
        <v>10.8375</v>
      </c>
      <c r="W272" s="4">
        <f t="shared" si="203"/>
        <v>11.356</v>
      </c>
      <c r="X272" s="4">
        <f t="shared" si="204"/>
        <v>11.942500000000001</v>
      </c>
      <c r="Y272" s="4">
        <f t="shared" si="205"/>
        <v>12.392999999999999</v>
      </c>
      <c r="Z272" s="4">
        <f t="shared" si="206"/>
        <v>13.013500000000001</v>
      </c>
    </row>
    <row r="273" spans="1:26" hidden="1" outlineLevel="1" x14ac:dyDescent="0.2">
      <c r="A273" s="17"/>
      <c r="B273" s="19"/>
      <c r="C273" s="18"/>
      <c r="D273" s="18"/>
      <c r="E273" s="18"/>
      <c r="F273" s="18"/>
      <c r="G273" s="18"/>
      <c r="H273" s="18"/>
      <c r="I273" s="17"/>
      <c r="J273" s="4">
        <f>+C237</f>
        <v>10.935</v>
      </c>
      <c r="K273" s="4">
        <f t="shared" si="207"/>
        <v>11.475</v>
      </c>
      <c r="L273" s="4">
        <f t="shared" si="207"/>
        <v>12.023999999999999</v>
      </c>
      <c r="M273" s="4">
        <f t="shared" si="207"/>
        <v>12.645000000000001</v>
      </c>
      <c r="N273" s="4">
        <f t="shared" si="207"/>
        <v>13.122</v>
      </c>
      <c r="O273" s="4">
        <f t="shared" si="207"/>
        <v>13.779</v>
      </c>
      <c r="P273" s="4"/>
      <c r="Q273" s="7"/>
      <c r="R273" s="18"/>
      <c r="S273" s="18"/>
      <c r="T273" s="17"/>
      <c r="U273" s="4">
        <f t="shared" si="208"/>
        <v>10.935</v>
      </c>
      <c r="V273" s="4">
        <f t="shared" si="202"/>
        <v>11.475</v>
      </c>
      <c r="W273" s="4">
        <f t="shared" si="203"/>
        <v>12.023999999999999</v>
      </c>
      <c r="X273" s="4">
        <f t="shared" si="204"/>
        <v>12.645000000000001</v>
      </c>
      <c r="Y273" s="4">
        <f t="shared" si="205"/>
        <v>13.122</v>
      </c>
      <c r="Z273" s="4">
        <f t="shared" si="206"/>
        <v>13.779</v>
      </c>
    </row>
    <row r="274" spans="1:26" hidden="1" outlineLevel="1" x14ac:dyDescent="0.2">
      <c r="A274" s="17"/>
      <c r="B274" s="19"/>
      <c r="C274" s="18"/>
      <c r="D274" s="18"/>
      <c r="E274" s="18"/>
      <c r="F274" s="18"/>
      <c r="G274" s="18"/>
      <c r="H274" s="18"/>
      <c r="I274" s="17"/>
      <c r="J274" s="4">
        <f>+C238</f>
        <v>12.15</v>
      </c>
      <c r="K274" s="4">
        <f t="shared" si="207"/>
        <v>12.75</v>
      </c>
      <c r="L274" s="4">
        <f t="shared" si="207"/>
        <v>13.36</v>
      </c>
      <c r="M274" s="4">
        <f t="shared" si="207"/>
        <v>14.05</v>
      </c>
      <c r="N274" s="4">
        <f t="shared" si="207"/>
        <v>14.58</v>
      </c>
      <c r="O274" s="4">
        <f t="shared" si="207"/>
        <v>15.31</v>
      </c>
      <c r="P274" s="4"/>
      <c r="Q274" s="7"/>
      <c r="R274" s="18"/>
      <c r="S274" s="18"/>
      <c r="T274" s="17"/>
      <c r="U274" s="4">
        <f t="shared" si="208"/>
        <v>12.15</v>
      </c>
      <c r="V274" s="4">
        <f t="shared" si="202"/>
        <v>12.75</v>
      </c>
      <c r="W274" s="4">
        <f t="shared" si="203"/>
        <v>13.36</v>
      </c>
      <c r="X274" s="4">
        <f t="shared" si="204"/>
        <v>14.05</v>
      </c>
      <c r="Y274" s="4">
        <f t="shared" si="205"/>
        <v>14.58</v>
      </c>
      <c r="Z274" s="4">
        <f t="shared" si="206"/>
        <v>15.31</v>
      </c>
    </row>
    <row r="275" spans="1:26" hidden="1" outlineLevel="1" x14ac:dyDescent="0.2">
      <c r="A275" s="17"/>
      <c r="B275" s="19"/>
      <c r="C275" s="18"/>
      <c r="D275" s="18"/>
      <c r="E275" s="18"/>
      <c r="F275" s="18"/>
      <c r="G275" s="18"/>
      <c r="H275" s="18"/>
      <c r="I275" s="17"/>
      <c r="J275" s="4"/>
      <c r="K275" s="4"/>
      <c r="L275" s="4"/>
      <c r="M275" s="4"/>
      <c r="N275" s="4"/>
      <c r="O275" s="4"/>
      <c r="P275" s="4"/>
      <c r="Q275" s="7"/>
      <c r="R275" s="18"/>
      <c r="S275" s="18"/>
      <c r="T275" s="17"/>
      <c r="U275" s="7"/>
      <c r="V275" s="4"/>
      <c r="W275" s="4"/>
      <c r="X275" s="4"/>
      <c r="Y275" s="4"/>
      <c r="Z275" s="4"/>
    </row>
    <row r="276" spans="1:26" hidden="1" outlineLevel="1" x14ac:dyDescent="0.2">
      <c r="A276" s="17"/>
      <c r="B276" s="19"/>
      <c r="C276" s="18"/>
      <c r="D276" s="18"/>
      <c r="E276" s="18"/>
      <c r="F276" s="18"/>
      <c r="G276" s="18"/>
      <c r="H276" s="18"/>
      <c r="I276" s="17"/>
      <c r="J276" s="42" t="s">
        <v>18</v>
      </c>
      <c r="K276" s="42"/>
      <c r="L276" s="42"/>
      <c r="M276" s="42"/>
      <c r="N276" s="42"/>
      <c r="O276" s="42"/>
      <c r="P276" s="36"/>
      <c r="Q276" s="7"/>
      <c r="R276" s="18"/>
      <c r="S276" s="18"/>
      <c r="T276" s="17"/>
      <c r="U276" s="42" t="s">
        <v>18</v>
      </c>
      <c r="V276" s="42"/>
      <c r="W276" s="42"/>
      <c r="X276" s="42"/>
      <c r="Y276" s="42"/>
      <c r="Z276" s="42"/>
    </row>
    <row r="277" spans="1:26" hidden="1" outlineLevel="1" x14ac:dyDescent="0.2">
      <c r="A277" s="17"/>
      <c r="B277" s="19"/>
      <c r="C277" s="18"/>
      <c r="D277" s="18"/>
      <c r="E277" s="18"/>
      <c r="F277" s="18"/>
      <c r="G277" s="18"/>
      <c r="H277" s="18"/>
      <c r="I277" s="17"/>
      <c r="J277" s="5">
        <v>1</v>
      </c>
      <c r="K277" s="5">
        <v>2</v>
      </c>
      <c r="L277" s="5">
        <v>3</v>
      </c>
      <c r="M277" s="5">
        <v>4</v>
      </c>
      <c r="N277" s="5">
        <v>5</v>
      </c>
      <c r="O277" s="5">
        <v>6</v>
      </c>
      <c r="P277" s="5"/>
      <c r="Q277" s="7"/>
      <c r="R277" s="18"/>
      <c r="S277" s="18"/>
      <c r="T277" s="17"/>
      <c r="U277" s="5">
        <v>1</v>
      </c>
      <c r="V277" s="5">
        <v>2</v>
      </c>
      <c r="W277" s="5">
        <v>3</v>
      </c>
      <c r="X277" s="5">
        <v>4</v>
      </c>
      <c r="Y277" s="5">
        <v>5</v>
      </c>
      <c r="Z277" s="5">
        <v>6</v>
      </c>
    </row>
    <row r="278" spans="1:26" hidden="1" outlineLevel="1" x14ac:dyDescent="0.2">
      <c r="A278" s="17"/>
      <c r="B278" s="19"/>
      <c r="C278" s="18"/>
      <c r="D278" s="18"/>
      <c r="E278" s="18"/>
      <c r="F278" s="18"/>
      <c r="G278" s="18"/>
      <c r="H278" s="18"/>
      <c r="I278" s="17"/>
      <c r="J278" s="4">
        <f t="shared" ref="J278:O281" si="209">(C235*$M$141)</f>
        <v>1.0789200000000001</v>
      </c>
      <c r="K278" s="4">
        <f t="shared" si="209"/>
        <v>1.1322000000000001</v>
      </c>
      <c r="L278" s="4">
        <f>(E235*$M$141)-0.01</f>
        <v>1.1763680000000001</v>
      </c>
      <c r="M278" s="4">
        <f t="shared" si="209"/>
        <v>1.2476400000000003</v>
      </c>
      <c r="N278" s="4">
        <f>(G235*$M$141)+0.01</f>
        <v>1.3047040000000001</v>
      </c>
      <c r="O278" s="4">
        <f t="shared" si="209"/>
        <v>1.3595280000000001</v>
      </c>
      <c r="P278" s="4"/>
      <c r="Q278" s="7"/>
      <c r="R278" s="18"/>
      <c r="S278" s="18"/>
      <c r="T278" s="17"/>
      <c r="U278" s="4">
        <f t="shared" ref="U278:Z281" si="210">(C235*$X$141)</f>
        <v>1.1275200000000001</v>
      </c>
      <c r="V278" s="4">
        <f t="shared" si="210"/>
        <v>1.1832000000000003</v>
      </c>
      <c r="W278" s="4">
        <f t="shared" si="210"/>
        <v>1.2398080000000002</v>
      </c>
      <c r="X278" s="4">
        <f>(F235*$X$141)+0.01</f>
        <v>1.3138400000000003</v>
      </c>
      <c r="Y278" s="4">
        <f>(G235*$X$141)+0.01</f>
        <v>1.3630240000000002</v>
      </c>
      <c r="Z278" s="4">
        <f t="shared" si="210"/>
        <v>1.4207680000000003</v>
      </c>
    </row>
    <row r="279" spans="1:26" hidden="1" outlineLevel="1" x14ac:dyDescent="0.2">
      <c r="A279" s="17"/>
      <c r="B279" s="19"/>
      <c r="C279" s="18"/>
      <c r="D279" s="18"/>
      <c r="E279" s="18"/>
      <c r="F279" s="18"/>
      <c r="G279" s="18"/>
      <c r="H279" s="18"/>
      <c r="I279" s="17"/>
      <c r="J279" s="4">
        <f>(C236*$M$141)-0.01</f>
        <v>1.1363525000000001</v>
      </c>
      <c r="K279" s="4">
        <f t="shared" si="209"/>
        <v>1.2029625000000002</v>
      </c>
      <c r="L279" s="4">
        <f t="shared" si="209"/>
        <v>1.260516</v>
      </c>
      <c r="M279" s="4">
        <f t="shared" si="209"/>
        <v>1.3256175000000001</v>
      </c>
      <c r="N279" s="4">
        <f t="shared" si="209"/>
        <v>1.3756229999999998</v>
      </c>
      <c r="O279" s="4">
        <f t="shared" si="209"/>
        <v>1.4444985000000001</v>
      </c>
      <c r="P279" s="4"/>
      <c r="Q279" s="7"/>
      <c r="R279" s="18"/>
      <c r="S279" s="18"/>
      <c r="T279" s="17"/>
      <c r="U279" s="4">
        <f t="shared" si="210"/>
        <v>1.1979900000000001</v>
      </c>
      <c r="V279" s="4">
        <f>(D236*$X$141)-0.01</f>
        <v>1.2471500000000002</v>
      </c>
      <c r="W279" s="4">
        <f t="shared" si="210"/>
        <v>1.317296</v>
      </c>
      <c r="X279" s="4">
        <f>(F236*$X$141)-0.01</f>
        <v>1.3753300000000002</v>
      </c>
      <c r="Y279" s="4">
        <f t="shared" si="210"/>
        <v>1.4375879999999999</v>
      </c>
      <c r="Z279" s="4">
        <f t="shared" si="210"/>
        <v>1.5095660000000002</v>
      </c>
    </row>
    <row r="280" spans="1:26" hidden="1" outlineLevel="1" x14ac:dyDescent="0.2">
      <c r="A280" s="17"/>
      <c r="B280" s="19"/>
      <c r="C280" s="18"/>
      <c r="D280" s="18"/>
      <c r="E280" s="18"/>
      <c r="F280" s="18"/>
      <c r="G280" s="18"/>
      <c r="H280" s="18"/>
      <c r="I280" s="17"/>
      <c r="J280" s="4">
        <f t="shared" si="209"/>
        <v>1.2137850000000001</v>
      </c>
      <c r="K280" s="4">
        <f t="shared" si="209"/>
        <v>1.273725</v>
      </c>
      <c r="L280" s="4">
        <f>(E237*$M$141)+0.01</f>
        <v>1.3446639999999999</v>
      </c>
      <c r="M280" s="4">
        <f t="shared" si="209"/>
        <v>1.4035950000000001</v>
      </c>
      <c r="N280" s="4">
        <f>(G237*$M$141)-0.01</f>
        <v>1.446542</v>
      </c>
      <c r="O280" s="4">
        <f t="shared" si="209"/>
        <v>1.529469</v>
      </c>
      <c r="P280" s="4"/>
      <c r="Q280" s="7"/>
      <c r="R280" s="18"/>
      <c r="S280" s="18"/>
      <c r="T280" s="17"/>
      <c r="U280" s="4">
        <f>(C237*$X$141)-0.01</f>
        <v>1.2584600000000001</v>
      </c>
      <c r="V280" s="4">
        <f t="shared" si="210"/>
        <v>1.3310999999999999</v>
      </c>
      <c r="W280" s="4">
        <f>(E237*$X$141)+0.01</f>
        <v>1.404784</v>
      </c>
      <c r="X280" s="4">
        <f>(F237*$X$141)-0.01</f>
        <v>1.4568200000000002</v>
      </c>
      <c r="Y280" s="4">
        <f>(G237*$X$141)+0.01</f>
        <v>1.5321520000000002</v>
      </c>
      <c r="Z280" s="4">
        <f t="shared" si="210"/>
        <v>1.5983640000000001</v>
      </c>
    </row>
    <row r="281" spans="1:26" hidden="1" outlineLevel="1" x14ac:dyDescent="0.2">
      <c r="A281" s="17"/>
      <c r="B281" s="19"/>
      <c r="C281" s="18"/>
      <c r="D281" s="18"/>
      <c r="E281" s="18"/>
      <c r="F281" s="18"/>
      <c r="G281" s="18"/>
      <c r="H281" s="18"/>
      <c r="I281" s="17"/>
      <c r="J281" s="4">
        <f t="shared" si="209"/>
        <v>1.3486500000000001</v>
      </c>
      <c r="K281" s="4">
        <f t="shared" si="209"/>
        <v>1.4152500000000001</v>
      </c>
      <c r="L281" s="4">
        <f t="shared" si="209"/>
        <v>1.4829600000000001</v>
      </c>
      <c r="M281" s="4">
        <f t="shared" si="209"/>
        <v>1.55955</v>
      </c>
      <c r="N281" s="4">
        <f>(G238*$M$141)-0.01</f>
        <v>1.6083799999999999</v>
      </c>
      <c r="O281" s="4">
        <f t="shared" si="209"/>
        <v>1.6994100000000001</v>
      </c>
      <c r="P281" s="4"/>
      <c r="Q281" s="7"/>
      <c r="R281" s="18"/>
      <c r="S281" s="18"/>
      <c r="T281" s="17"/>
      <c r="U281" s="4">
        <f t="shared" si="210"/>
        <v>1.4094000000000002</v>
      </c>
      <c r="V281" s="4">
        <f t="shared" si="210"/>
        <v>1.4790000000000001</v>
      </c>
      <c r="W281" s="4">
        <f t="shared" si="210"/>
        <v>1.54976</v>
      </c>
      <c r="X281" s="4">
        <f t="shared" si="210"/>
        <v>1.6298000000000001</v>
      </c>
      <c r="Y281" s="4">
        <f t="shared" si="210"/>
        <v>1.6912800000000001</v>
      </c>
      <c r="Z281" s="4">
        <f>(H238*$X$141)-0.01</f>
        <v>1.7659600000000002</v>
      </c>
    </row>
    <row r="282" spans="1:26" hidden="1" outlineLevel="1" x14ac:dyDescent="0.2">
      <c r="A282" s="17"/>
      <c r="B282" s="19"/>
      <c r="C282" s="18"/>
      <c r="D282" s="18"/>
      <c r="E282" s="18"/>
      <c r="F282" s="18"/>
      <c r="G282" s="18"/>
      <c r="H282" s="18"/>
      <c r="I282" s="17"/>
      <c r="J282" s="4"/>
      <c r="K282" s="4"/>
      <c r="L282" s="4"/>
      <c r="M282" s="4"/>
      <c r="N282" s="4"/>
      <c r="O282" s="4"/>
      <c r="P282" s="4"/>
      <c r="Q282" s="7"/>
      <c r="R282" s="18"/>
      <c r="S282" s="18"/>
      <c r="T282" s="17"/>
      <c r="U282" s="4"/>
      <c r="V282" s="4"/>
      <c r="W282" s="4"/>
      <c r="X282" s="4"/>
      <c r="Y282" s="4"/>
      <c r="Z282" s="4"/>
    </row>
    <row r="283" spans="1:26" hidden="1" outlineLevel="1" x14ac:dyDescent="0.2">
      <c r="A283" s="17"/>
      <c r="B283" s="19"/>
      <c r="C283" s="18"/>
      <c r="D283" s="18"/>
      <c r="E283" s="18"/>
      <c r="F283" s="18"/>
      <c r="G283" s="18"/>
      <c r="H283" s="18"/>
      <c r="I283" s="17"/>
      <c r="J283" s="42" t="s">
        <v>43</v>
      </c>
      <c r="K283" s="42"/>
      <c r="L283" s="42"/>
      <c r="M283" s="42"/>
      <c r="N283" s="42"/>
      <c r="O283" s="42"/>
      <c r="P283" s="36"/>
      <c r="Q283" s="7"/>
      <c r="R283" s="18"/>
      <c r="S283" s="18"/>
      <c r="T283" s="17"/>
      <c r="U283" s="42" t="s">
        <v>43</v>
      </c>
      <c r="V283" s="42"/>
      <c r="W283" s="42"/>
      <c r="X283" s="42"/>
      <c r="Y283" s="42"/>
      <c r="Z283" s="42"/>
    </row>
    <row r="284" spans="1:26" hidden="1" outlineLevel="1" x14ac:dyDescent="0.2">
      <c r="A284" s="17"/>
      <c r="B284" s="19"/>
      <c r="C284" s="18"/>
      <c r="D284" s="18"/>
      <c r="E284" s="18"/>
      <c r="F284" s="18"/>
      <c r="G284" s="18"/>
      <c r="H284" s="18"/>
      <c r="I284" s="17"/>
      <c r="J284" s="5">
        <v>1</v>
      </c>
      <c r="K284" s="5">
        <v>2</v>
      </c>
      <c r="L284" s="5">
        <v>3</v>
      </c>
      <c r="M284" s="5">
        <v>4</v>
      </c>
      <c r="N284" s="5">
        <v>5</v>
      </c>
      <c r="O284" s="5">
        <v>6</v>
      </c>
      <c r="P284" s="5"/>
      <c r="Q284" s="7"/>
      <c r="R284" s="18"/>
      <c r="S284" s="18"/>
      <c r="T284" s="17"/>
      <c r="U284" s="5">
        <v>1</v>
      </c>
      <c r="V284" s="5">
        <v>2</v>
      </c>
      <c r="W284" s="5">
        <v>3</v>
      </c>
      <c r="X284" s="5">
        <v>4</v>
      </c>
      <c r="Y284" s="5">
        <v>5</v>
      </c>
      <c r="Z284" s="5">
        <v>6</v>
      </c>
    </row>
    <row r="285" spans="1:26" hidden="1" outlineLevel="1" x14ac:dyDescent="0.2">
      <c r="A285" s="17"/>
      <c r="B285" s="19"/>
      <c r="C285" s="18"/>
      <c r="D285" s="18"/>
      <c r="E285" s="18"/>
      <c r="F285" s="18"/>
      <c r="G285" s="18"/>
      <c r="H285" s="18"/>
      <c r="I285" s="17"/>
      <c r="J285" s="4">
        <f t="shared" ref="J285:O288" si="211">(C235+(C235*$M$141))*$M$142</f>
        <v>0.86391360000000006</v>
      </c>
      <c r="K285" s="4">
        <f t="shared" si="211"/>
        <v>0.90657600000000005</v>
      </c>
      <c r="L285" s="4">
        <f t="shared" si="211"/>
        <v>0.94994944000000003</v>
      </c>
      <c r="M285" s="4">
        <f t="shared" si="211"/>
        <v>0.99901120000000021</v>
      </c>
      <c r="N285" s="4">
        <f t="shared" si="211"/>
        <v>1.0366963200000001</v>
      </c>
      <c r="O285" s="4">
        <f t="shared" si="211"/>
        <v>1.0886022400000002</v>
      </c>
      <c r="P285" s="4"/>
      <c r="Q285" s="7"/>
      <c r="R285" s="18"/>
      <c r="S285" s="18"/>
      <c r="T285" s="17"/>
      <c r="U285" s="4">
        <f t="shared" ref="U285:Z288" si="212">(C235+(C235*$X$141))*$X$142</f>
        <v>0.86780160000000006</v>
      </c>
      <c r="V285" s="4">
        <f t="shared" si="212"/>
        <v>0.91065600000000024</v>
      </c>
      <c r="W285" s="4">
        <f t="shared" si="212"/>
        <v>0.95422464000000007</v>
      </c>
      <c r="X285" s="4">
        <f t="shared" si="212"/>
        <v>1.0035072000000003</v>
      </c>
      <c r="Y285" s="4">
        <f t="shared" si="212"/>
        <v>1.0413619200000002</v>
      </c>
      <c r="Z285" s="4">
        <f t="shared" si="212"/>
        <v>1.0935014400000003</v>
      </c>
    </row>
    <row r="286" spans="1:26" hidden="1" outlineLevel="1" x14ac:dyDescent="0.2">
      <c r="A286" s="17"/>
      <c r="B286" s="19"/>
      <c r="C286" s="18"/>
      <c r="D286" s="18"/>
      <c r="E286" s="18"/>
      <c r="F286" s="18"/>
      <c r="G286" s="18"/>
      <c r="H286" s="18"/>
      <c r="I286" s="17"/>
      <c r="J286" s="4">
        <f t="shared" si="211"/>
        <v>0.91790820000000017</v>
      </c>
      <c r="K286" s="4">
        <f t="shared" si="211"/>
        <v>0.96323700000000001</v>
      </c>
      <c r="L286" s="4">
        <f t="shared" si="211"/>
        <v>1.00932128</v>
      </c>
      <c r="M286" s="4">
        <f t="shared" si="211"/>
        <v>1.0614494000000001</v>
      </c>
      <c r="N286" s="4">
        <f t="shared" si="211"/>
        <v>1.1014898399999999</v>
      </c>
      <c r="O286" s="4">
        <f t="shared" si="211"/>
        <v>1.15663988</v>
      </c>
      <c r="P286" s="4"/>
      <c r="Q286" s="7"/>
      <c r="R286" s="18"/>
      <c r="S286" s="18"/>
      <c r="T286" s="17"/>
      <c r="U286" s="4">
        <f t="shared" si="212"/>
        <v>0.92203920000000017</v>
      </c>
      <c r="V286" s="4">
        <f t="shared" si="212"/>
        <v>0.9675720000000001</v>
      </c>
      <c r="W286" s="4">
        <f t="shared" si="212"/>
        <v>1.01386368</v>
      </c>
      <c r="X286" s="4">
        <f t="shared" si="212"/>
        <v>1.0662264000000001</v>
      </c>
      <c r="Y286" s="4">
        <f t="shared" si="212"/>
        <v>1.1064470399999999</v>
      </c>
      <c r="Z286" s="4">
        <f t="shared" si="212"/>
        <v>1.1618452800000001</v>
      </c>
    </row>
    <row r="287" spans="1:26" hidden="1" outlineLevel="1" x14ac:dyDescent="0.2">
      <c r="A287" s="17"/>
      <c r="B287" s="19"/>
      <c r="C287" s="18"/>
      <c r="D287" s="18"/>
      <c r="E287" s="18"/>
      <c r="F287" s="18"/>
      <c r="G287" s="18"/>
      <c r="H287" s="18"/>
      <c r="I287" s="17"/>
      <c r="J287" s="4">
        <f t="shared" si="211"/>
        <v>0.97190280000000007</v>
      </c>
      <c r="K287" s="4">
        <f t="shared" si="211"/>
        <v>1.019898</v>
      </c>
      <c r="L287" s="4">
        <f t="shared" si="211"/>
        <v>1.0686931200000001</v>
      </c>
      <c r="M287" s="4">
        <f t="shared" si="211"/>
        <v>1.1238876000000002</v>
      </c>
      <c r="N287" s="4">
        <f t="shared" si="211"/>
        <v>1.16628336</v>
      </c>
      <c r="O287" s="4">
        <f t="shared" si="211"/>
        <v>1.22467752</v>
      </c>
      <c r="P287" s="4"/>
      <c r="Q287" s="7"/>
      <c r="R287" s="18"/>
      <c r="S287" s="18"/>
      <c r="T287" s="17"/>
      <c r="U287" s="4">
        <f t="shared" si="212"/>
        <v>0.97627680000000006</v>
      </c>
      <c r="V287" s="4">
        <f t="shared" si="212"/>
        <v>1.0244879999999998</v>
      </c>
      <c r="W287" s="4">
        <f t="shared" si="212"/>
        <v>1.07350272</v>
      </c>
      <c r="X287" s="4">
        <f t="shared" si="212"/>
        <v>1.1289456000000002</v>
      </c>
      <c r="Y287" s="4">
        <f t="shared" si="212"/>
        <v>1.1715321599999999</v>
      </c>
      <c r="Z287" s="4">
        <f t="shared" si="212"/>
        <v>1.2301891200000001</v>
      </c>
    </row>
    <row r="288" spans="1:26" hidden="1" outlineLevel="1" x14ac:dyDescent="0.2">
      <c r="A288" s="17"/>
      <c r="B288" s="19"/>
      <c r="C288" s="18"/>
      <c r="D288" s="18"/>
      <c r="E288" s="18"/>
      <c r="F288" s="18"/>
      <c r="G288" s="18"/>
      <c r="H288" s="18"/>
      <c r="I288" s="17"/>
      <c r="J288" s="4">
        <f t="shared" si="211"/>
        <v>1.0798920000000001</v>
      </c>
      <c r="K288" s="4">
        <f t="shared" si="211"/>
        <v>1.1332200000000001</v>
      </c>
      <c r="L288" s="4">
        <f t="shared" si="211"/>
        <v>1.1874368</v>
      </c>
      <c r="M288" s="4">
        <f t="shared" si="211"/>
        <v>1.248764</v>
      </c>
      <c r="N288" s="4">
        <f t="shared" si="211"/>
        <v>1.2958704000000001</v>
      </c>
      <c r="O288" s="4">
        <f t="shared" si="211"/>
        <v>1.3607528</v>
      </c>
      <c r="P288" s="4"/>
      <c r="Q288" s="7"/>
      <c r="R288" s="18"/>
      <c r="S288" s="18"/>
      <c r="T288" s="17"/>
      <c r="U288" s="4">
        <f t="shared" si="212"/>
        <v>1.0847519999999999</v>
      </c>
      <c r="V288" s="4">
        <f t="shared" si="212"/>
        <v>1.13832</v>
      </c>
      <c r="W288" s="4">
        <f t="shared" si="212"/>
        <v>1.1927808</v>
      </c>
      <c r="X288" s="4">
        <f t="shared" si="212"/>
        <v>1.2543839999999999</v>
      </c>
      <c r="Y288" s="4">
        <f t="shared" si="212"/>
        <v>1.3017024000000001</v>
      </c>
      <c r="Z288" s="4">
        <f t="shared" si="212"/>
        <v>1.3668768</v>
      </c>
    </row>
    <row r="289" spans="1:26" hidden="1" outlineLevel="1" x14ac:dyDescent="0.2">
      <c r="A289" s="17"/>
      <c r="B289" s="19"/>
      <c r="C289" s="18"/>
      <c r="D289" s="18"/>
      <c r="E289" s="18"/>
      <c r="F289" s="18"/>
      <c r="G289" s="18"/>
      <c r="H289" s="18"/>
      <c r="I289" s="17"/>
      <c r="J289" s="4"/>
      <c r="K289" s="4"/>
      <c r="L289" s="4"/>
      <c r="M289" s="4"/>
      <c r="N289" s="4"/>
      <c r="O289" s="4"/>
      <c r="P289" s="4"/>
      <c r="Q289" s="7"/>
      <c r="R289" s="18"/>
      <c r="S289" s="18"/>
      <c r="T289" s="17"/>
      <c r="U289" s="4"/>
      <c r="V289" s="4"/>
      <c r="W289" s="4"/>
      <c r="X289" s="4"/>
      <c r="Y289" s="4"/>
      <c r="Z289" s="4"/>
    </row>
    <row r="290" spans="1:26" hidden="1" outlineLevel="1" x14ac:dyDescent="0.2">
      <c r="A290" s="17"/>
      <c r="B290" s="19"/>
      <c r="C290" s="18"/>
      <c r="D290" s="18"/>
      <c r="E290" s="18"/>
      <c r="F290" s="18"/>
      <c r="G290" s="18"/>
      <c r="H290" s="18"/>
      <c r="I290" s="17"/>
      <c r="J290" s="42" t="s">
        <v>36</v>
      </c>
      <c r="K290" s="42"/>
      <c r="L290" s="42"/>
      <c r="M290" s="42"/>
      <c r="N290" s="42"/>
      <c r="O290" s="42"/>
      <c r="P290" s="36"/>
      <c r="Q290" s="7"/>
      <c r="R290" s="18"/>
      <c r="S290" s="18"/>
      <c r="T290" s="17"/>
      <c r="U290" s="42" t="s">
        <v>36</v>
      </c>
      <c r="V290" s="42"/>
      <c r="W290" s="42"/>
      <c r="X290" s="42"/>
      <c r="Y290" s="42"/>
      <c r="Z290" s="42"/>
    </row>
    <row r="291" spans="1:26" hidden="1" outlineLevel="1" x14ac:dyDescent="0.2">
      <c r="A291" s="17"/>
      <c r="B291" s="19"/>
      <c r="C291" s="18"/>
      <c r="D291" s="18"/>
      <c r="E291" s="18"/>
      <c r="F291" s="18"/>
      <c r="G291" s="18"/>
      <c r="H291" s="18"/>
      <c r="I291" s="17"/>
      <c r="J291" s="10">
        <f>+ROUND(J271,2)+ROUND(J278,2)+ROUND(J285,2)</f>
        <v>11.66</v>
      </c>
      <c r="K291" s="10">
        <f t="shared" ref="K291:O291" si="213">+ROUND(K271,2)+ROUND(K278,2)+ROUND(K285,2)</f>
        <v>12.239999999999998</v>
      </c>
      <c r="L291" s="10">
        <f t="shared" si="213"/>
        <v>12.819999999999999</v>
      </c>
      <c r="M291" s="10">
        <f t="shared" si="213"/>
        <v>13.49</v>
      </c>
      <c r="N291" s="10">
        <f t="shared" si="213"/>
        <v>14</v>
      </c>
      <c r="O291" s="10">
        <f t="shared" si="213"/>
        <v>14.7</v>
      </c>
      <c r="P291" s="10"/>
      <c r="Q291" s="7"/>
      <c r="R291" s="18"/>
      <c r="S291" s="18"/>
      <c r="T291" s="17"/>
      <c r="U291" s="10">
        <f>+ROUND(U271,2)+ROUND(U278,2)+ROUND(U285,2)</f>
        <v>11.72</v>
      </c>
      <c r="V291" s="10">
        <f t="shared" ref="V291:Z291" si="214">+ROUND(V271,2)+ROUND(V278,2)+ROUND(V285,2)</f>
        <v>12.29</v>
      </c>
      <c r="W291" s="10">
        <f t="shared" si="214"/>
        <v>12.879999999999999</v>
      </c>
      <c r="X291" s="10">
        <f t="shared" si="214"/>
        <v>13.55</v>
      </c>
      <c r="Y291" s="10">
        <f t="shared" si="214"/>
        <v>14.059999999999999</v>
      </c>
      <c r="Z291" s="10">
        <f t="shared" si="214"/>
        <v>14.76</v>
      </c>
    </row>
    <row r="292" spans="1:26" hidden="1" outlineLevel="1" x14ac:dyDescent="0.2">
      <c r="A292" s="17"/>
      <c r="B292" s="19"/>
      <c r="C292" s="18"/>
      <c r="D292" s="18"/>
      <c r="E292" s="18"/>
      <c r="F292" s="18"/>
      <c r="G292" s="18"/>
      <c r="H292" s="18"/>
      <c r="I292" s="17"/>
      <c r="J292" s="10">
        <f t="shared" ref="J292:O294" si="215">+ROUND(J272,2)+ROUND(J279,2)+ROUND(J286,2)</f>
        <v>12.39</v>
      </c>
      <c r="K292" s="10">
        <f t="shared" si="215"/>
        <v>13</v>
      </c>
      <c r="L292" s="10">
        <f t="shared" si="215"/>
        <v>13.629999999999999</v>
      </c>
      <c r="M292" s="10">
        <f t="shared" si="215"/>
        <v>14.33</v>
      </c>
      <c r="N292" s="10">
        <f t="shared" si="215"/>
        <v>14.87</v>
      </c>
      <c r="O292" s="10">
        <f t="shared" si="215"/>
        <v>15.61</v>
      </c>
      <c r="P292" s="10"/>
      <c r="Q292" s="7"/>
      <c r="R292" s="18"/>
      <c r="S292" s="18"/>
      <c r="T292" s="17"/>
      <c r="U292" s="10">
        <f t="shared" ref="U292:Z292" si="216">+ROUND(U272,2)+ROUND(U279,2)+ROUND(U286,2)</f>
        <v>12.45</v>
      </c>
      <c r="V292" s="10">
        <f t="shared" si="216"/>
        <v>13.06</v>
      </c>
      <c r="W292" s="10">
        <f t="shared" si="216"/>
        <v>13.69</v>
      </c>
      <c r="X292" s="10">
        <f t="shared" si="216"/>
        <v>14.39</v>
      </c>
      <c r="Y292" s="10">
        <f t="shared" si="216"/>
        <v>14.94</v>
      </c>
      <c r="Z292" s="10">
        <f t="shared" si="216"/>
        <v>15.68</v>
      </c>
    </row>
    <row r="293" spans="1:26" hidden="1" outlineLevel="1" x14ac:dyDescent="0.2">
      <c r="A293" s="17"/>
      <c r="B293" s="19"/>
      <c r="C293" s="18"/>
      <c r="D293" s="18"/>
      <c r="E293" s="18"/>
      <c r="F293" s="18"/>
      <c r="G293" s="18"/>
      <c r="H293" s="18"/>
      <c r="I293" s="17"/>
      <c r="J293" s="10">
        <f t="shared" si="215"/>
        <v>13.12</v>
      </c>
      <c r="K293" s="10">
        <f t="shared" si="215"/>
        <v>13.77</v>
      </c>
      <c r="L293" s="10">
        <f t="shared" si="215"/>
        <v>14.43</v>
      </c>
      <c r="M293" s="10">
        <f t="shared" si="215"/>
        <v>15.170000000000002</v>
      </c>
      <c r="N293" s="10">
        <f t="shared" si="215"/>
        <v>15.739999999999998</v>
      </c>
      <c r="O293" s="10">
        <f t="shared" si="215"/>
        <v>16.529999999999998</v>
      </c>
      <c r="P293" s="10"/>
      <c r="Q293" s="7"/>
      <c r="R293" s="18"/>
      <c r="S293" s="18"/>
      <c r="T293" s="17"/>
      <c r="U293" s="10">
        <f t="shared" ref="U293:Z293" si="217">+ROUND(U273,2)+ROUND(U280,2)+ROUND(U287,2)</f>
        <v>13.18</v>
      </c>
      <c r="V293" s="10">
        <f t="shared" si="217"/>
        <v>13.83</v>
      </c>
      <c r="W293" s="10">
        <f t="shared" si="217"/>
        <v>14.49</v>
      </c>
      <c r="X293" s="10">
        <f t="shared" si="217"/>
        <v>15.239999999999998</v>
      </c>
      <c r="Y293" s="10">
        <f t="shared" si="217"/>
        <v>15.819999999999999</v>
      </c>
      <c r="Z293" s="10">
        <f t="shared" si="217"/>
        <v>16.61</v>
      </c>
    </row>
    <row r="294" spans="1:26" hidden="1" outlineLevel="1" x14ac:dyDescent="0.2">
      <c r="A294" s="17"/>
      <c r="B294" s="19"/>
      <c r="C294" s="18"/>
      <c r="D294" s="18"/>
      <c r="E294" s="18"/>
      <c r="F294" s="18"/>
      <c r="G294" s="18"/>
      <c r="H294" s="18"/>
      <c r="I294" s="17"/>
      <c r="J294" s="10">
        <f t="shared" si="215"/>
        <v>14.58</v>
      </c>
      <c r="K294" s="10">
        <f t="shared" si="215"/>
        <v>15.3</v>
      </c>
      <c r="L294" s="10">
        <f t="shared" si="215"/>
        <v>16.03</v>
      </c>
      <c r="M294" s="10">
        <f t="shared" si="215"/>
        <v>16.86</v>
      </c>
      <c r="N294" s="10">
        <f t="shared" si="215"/>
        <v>17.490000000000002</v>
      </c>
      <c r="O294" s="10">
        <f t="shared" si="215"/>
        <v>18.37</v>
      </c>
      <c r="P294" s="10"/>
      <c r="Q294" s="7"/>
      <c r="R294" s="18"/>
      <c r="S294" s="18"/>
      <c r="T294" s="17"/>
      <c r="U294" s="10">
        <f t="shared" ref="U294:Z294" si="218">+ROUND(U274,2)+ROUND(U281,2)+ROUND(U288,2)</f>
        <v>14.64</v>
      </c>
      <c r="V294" s="10">
        <f t="shared" si="218"/>
        <v>15.370000000000001</v>
      </c>
      <c r="W294" s="10">
        <f t="shared" si="218"/>
        <v>16.100000000000001</v>
      </c>
      <c r="X294" s="10">
        <f t="shared" si="218"/>
        <v>16.93</v>
      </c>
      <c r="Y294" s="10">
        <f t="shared" si="218"/>
        <v>17.57</v>
      </c>
      <c r="Z294" s="10">
        <f t="shared" si="218"/>
        <v>18.450000000000003</v>
      </c>
    </row>
    <row r="295" spans="1:26" hidden="1" outlineLevel="1" x14ac:dyDescent="0.2">
      <c r="A295" s="17"/>
      <c r="B295" s="19"/>
      <c r="C295" s="18"/>
      <c r="D295" s="18"/>
      <c r="E295" s="18"/>
      <c r="F295" s="18"/>
      <c r="G295" s="18"/>
      <c r="H295" s="18"/>
      <c r="I295" s="17"/>
      <c r="J295" s="10"/>
      <c r="K295" s="10"/>
      <c r="L295" s="10"/>
      <c r="M295" s="10"/>
      <c r="N295" s="10"/>
      <c r="O295" s="10"/>
      <c r="P295" s="10"/>
      <c r="Q295" s="7"/>
      <c r="R295" s="18"/>
      <c r="S295" s="18"/>
      <c r="T295" s="17"/>
      <c r="U295" s="10"/>
      <c r="V295" s="10"/>
      <c r="W295" s="10"/>
      <c r="X295" s="10"/>
      <c r="Y295" s="10"/>
      <c r="Z295" s="10"/>
    </row>
    <row r="296" spans="1:26" hidden="1" outlineLevel="1" x14ac:dyDescent="0.2">
      <c r="A296" s="17"/>
      <c r="B296" s="19"/>
      <c r="C296" s="18"/>
      <c r="D296" s="18"/>
      <c r="E296" s="18"/>
      <c r="F296" s="18"/>
      <c r="G296" s="18"/>
      <c r="H296" s="18"/>
      <c r="I296" s="17"/>
      <c r="J296" s="42" t="s">
        <v>37</v>
      </c>
      <c r="K296" s="42"/>
      <c r="L296" s="42"/>
      <c r="M296" s="42"/>
      <c r="N296" s="42"/>
      <c r="O296" s="42"/>
      <c r="P296" s="36"/>
      <c r="Q296" s="7"/>
      <c r="R296" s="18"/>
      <c r="S296" s="18"/>
      <c r="T296" s="17"/>
      <c r="U296" s="42" t="s">
        <v>37</v>
      </c>
      <c r="V296" s="42"/>
      <c r="W296" s="42"/>
      <c r="X296" s="42"/>
      <c r="Y296" s="42"/>
      <c r="Z296" s="42"/>
    </row>
    <row r="297" spans="1:26" hidden="1" outlineLevel="1" x14ac:dyDescent="0.2">
      <c r="A297" s="17"/>
      <c r="B297" s="19"/>
      <c r="C297" s="18"/>
      <c r="D297" s="18"/>
      <c r="E297" s="18"/>
      <c r="F297" s="18"/>
      <c r="G297" s="18"/>
      <c r="H297" s="18"/>
      <c r="I297" s="17"/>
      <c r="J297" s="10">
        <f>+ROUND(J235,2)-ROUND(J291,2)</f>
        <v>0</v>
      </c>
      <c r="K297" s="10">
        <f t="shared" ref="K297:O297" si="219">+ROUND(K235,2)-ROUND(K291,2)</f>
        <v>0</v>
      </c>
      <c r="L297" s="10">
        <f t="shared" si="219"/>
        <v>0</v>
      </c>
      <c r="M297" s="10">
        <f t="shared" si="219"/>
        <v>0</v>
      </c>
      <c r="N297" s="10">
        <f t="shared" si="219"/>
        <v>0</v>
      </c>
      <c r="O297" s="10">
        <f t="shared" si="219"/>
        <v>0</v>
      </c>
      <c r="P297" s="10"/>
      <c r="Q297" s="10"/>
      <c r="R297" s="18"/>
      <c r="S297" s="18"/>
      <c r="T297" s="18"/>
      <c r="U297" s="10">
        <f>+ROUND(U235,2)-ROUND(U291,2)</f>
        <v>0</v>
      </c>
      <c r="V297" s="10">
        <f t="shared" ref="V297:Z297" si="220">+ROUND(V235,2)-ROUND(V291,2)</f>
        <v>0</v>
      </c>
      <c r="W297" s="10">
        <f t="shared" si="220"/>
        <v>0</v>
      </c>
      <c r="X297" s="10">
        <f t="shared" si="220"/>
        <v>0</v>
      </c>
      <c r="Y297" s="10">
        <f t="shared" si="220"/>
        <v>0</v>
      </c>
      <c r="Z297" s="10">
        <f t="shared" si="220"/>
        <v>0</v>
      </c>
    </row>
    <row r="298" spans="1:26" hidden="1" outlineLevel="1" x14ac:dyDescent="0.2">
      <c r="A298" s="17"/>
      <c r="B298" s="19"/>
      <c r="C298" s="18"/>
      <c r="D298" s="18"/>
      <c r="E298" s="18"/>
      <c r="F298" s="18"/>
      <c r="G298" s="18"/>
      <c r="H298" s="18"/>
      <c r="I298" s="17"/>
      <c r="J298" s="10">
        <f t="shared" ref="J298:O300" si="221">+ROUND(J236,2)-ROUND(J292,2)</f>
        <v>0</v>
      </c>
      <c r="K298" s="10">
        <f t="shared" si="221"/>
        <v>0</v>
      </c>
      <c r="L298" s="10">
        <f t="shared" si="221"/>
        <v>0</v>
      </c>
      <c r="M298" s="10">
        <f t="shared" si="221"/>
        <v>0</v>
      </c>
      <c r="N298" s="10">
        <f t="shared" si="221"/>
        <v>0</v>
      </c>
      <c r="O298" s="10">
        <f t="shared" si="221"/>
        <v>0</v>
      </c>
      <c r="P298" s="10"/>
      <c r="Q298" s="10"/>
      <c r="R298" s="18"/>
      <c r="S298" s="18"/>
      <c r="T298" s="18"/>
      <c r="U298" s="10">
        <f t="shared" ref="U298:Z300" si="222">+ROUND(U236,2)-ROUND(U292,2)</f>
        <v>0</v>
      </c>
      <c r="V298" s="10">
        <f t="shared" si="222"/>
        <v>0</v>
      </c>
      <c r="W298" s="10">
        <f t="shared" si="222"/>
        <v>0</v>
      </c>
      <c r="X298" s="10">
        <f t="shared" si="222"/>
        <v>0</v>
      </c>
      <c r="Y298" s="10">
        <f t="shared" si="222"/>
        <v>0</v>
      </c>
      <c r="Z298" s="10">
        <f t="shared" si="222"/>
        <v>0</v>
      </c>
    </row>
    <row r="299" spans="1:26" hidden="1" outlineLevel="1" x14ac:dyDescent="0.2">
      <c r="A299" s="17"/>
      <c r="B299" s="19"/>
      <c r="C299" s="18"/>
      <c r="D299" s="18"/>
      <c r="E299" s="18"/>
      <c r="F299" s="18"/>
      <c r="G299" s="18"/>
      <c r="H299" s="18"/>
      <c r="I299" s="17"/>
      <c r="J299" s="10">
        <f t="shared" si="221"/>
        <v>0</v>
      </c>
      <c r="K299" s="10">
        <f t="shared" si="221"/>
        <v>0</v>
      </c>
      <c r="L299" s="10">
        <f t="shared" si="221"/>
        <v>0</v>
      </c>
      <c r="M299" s="10">
        <f t="shared" si="221"/>
        <v>0</v>
      </c>
      <c r="N299" s="10">
        <f t="shared" si="221"/>
        <v>0</v>
      </c>
      <c r="O299" s="10">
        <f t="shared" si="221"/>
        <v>0</v>
      </c>
      <c r="P299" s="10"/>
      <c r="Q299" s="10"/>
      <c r="R299" s="18"/>
      <c r="S299" s="18"/>
      <c r="T299" s="18"/>
      <c r="U299" s="10">
        <f t="shared" si="222"/>
        <v>0</v>
      </c>
      <c r="V299" s="10">
        <f t="shared" si="222"/>
        <v>0</v>
      </c>
      <c r="W299" s="10">
        <f t="shared" si="222"/>
        <v>0</v>
      </c>
      <c r="X299" s="10">
        <f t="shared" si="222"/>
        <v>0</v>
      </c>
      <c r="Y299" s="10">
        <f t="shared" si="222"/>
        <v>0</v>
      </c>
      <c r="Z299" s="10">
        <f t="shared" si="222"/>
        <v>0</v>
      </c>
    </row>
    <row r="300" spans="1:26" hidden="1" outlineLevel="1" x14ac:dyDescent="0.2">
      <c r="A300" s="17"/>
      <c r="B300" s="19"/>
      <c r="C300" s="18"/>
      <c r="D300" s="18"/>
      <c r="E300" s="18"/>
      <c r="F300" s="18"/>
      <c r="G300" s="18"/>
      <c r="H300" s="18"/>
      <c r="I300" s="17"/>
      <c r="J300" s="10">
        <f t="shared" si="221"/>
        <v>0</v>
      </c>
      <c r="K300" s="10">
        <f t="shared" si="221"/>
        <v>0</v>
      </c>
      <c r="L300" s="10">
        <f t="shared" si="221"/>
        <v>0</v>
      </c>
      <c r="M300" s="10">
        <f t="shared" si="221"/>
        <v>0</v>
      </c>
      <c r="N300" s="10">
        <f t="shared" si="221"/>
        <v>0</v>
      </c>
      <c r="O300" s="10">
        <f t="shared" si="221"/>
        <v>0</v>
      </c>
      <c r="P300" s="10"/>
      <c r="Q300" s="10"/>
      <c r="R300" s="18"/>
      <c r="S300" s="18"/>
      <c r="T300" s="18"/>
      <c r="U300" s="10">
        <f t="shared" si="222"/>
        <v>0</v>
      </c>
      <c r="V300" s="10">
        <f t="shared" si="222"/>
        <v>0</v>
      </c>
      <c r="W300" s="10">
        <f t="shared" si="222"/>
        <v>0</v>
      </c>
      <c r="X300" s="10">
        <f t="shared" si="222"/>
        <v>0</v>
      </c>
      <c r="Y300" s="10">
        <f t="shared" si="222"/>
        <v>0</v>
      </c>
      <c r="Z300" s="10">
        <f t="shared" si="222"/>
        <v>0</v>
      </c>
    </row>
    <row r="301" spans="1:26" hidden="1" outlineLevel="1" x14ac:dyDescent="0.2">
      <c r="A301" s="17"/>
      <c r="B301" s="19"/>
      <c r="C301" s="18"/>
      <c r="D301" s="18"/>
      <c r="E301" s="18"/>
      <c r="F301" s="18"/>
      <c r="G301" s="18"/>
      <c r="H301" s="18"/>
      <c r="I301" s="18"/>
      <c r="J301" s="4"/>
      <c r="K301" s="4"/>
      <c r="L301" s="4"/>
      <c r="M301" s="4"/>
      <c r="N301" s="4"/>
      <c r="O301" s="4"/>
      <c r="P301" s="4"/>
      <c r="Q301" s="7"/>
      <c r="R301" s="4"/>
      <c r="S301" s="4"/>
      <c r="T301" s="4"/>
      <c r="U301" s="4"/>
      <c r="V301" s="4"/>
      <c r="W301" s="4"/>
    </row>
    <row r="302" spans="1:26" collapsed="1" x14ac:dyDescent="0.2">
      <c r="A302" s="17"/>
      <c r="B302" s="7"/>
      <c r="C302" s="18"/>
      <c r="D302" s="18"/>
      <c r="E302" s="18"/>
      <c r="F302" s="18"/>
      <c r="G302" s="18"/>
      <c r="H302" s="18"/>
      <c r="I302" s="18"/>
      <c r="J302" s="4"/>
      <c r="K302" s="4"/>
      <c r="L302" s="4"/>
      <c r="M302" s="4"/>
      <c r="N302" s="4"/>
      <c r="O302" s="4"/>
      <c r="P302" s="4"/>
      <c r="Q302" s="7"/>
      <c r="R302" s="4"/>
      <c r="S302" s="4"/>
      <c r="T302" s="4"/>
      <c r="U302" s="4"/>
      <c r="V302" s="4"/>
      <c r="W302" s="4"/>
    </row>
    <row r="303" spans="1:26" x14ac:dyDescent="0.2">
      <c r="A303" s="7" t="s">
        <v>6</v>
      </c>
      <c r="B303" s="7"/>
      <c r="C303" s="17" t="s">
        <v>7</v>
      </c>
      <c r="D303" s="17" t="s">
        <v>8</v>
      </c>
      <c r="E303" s="17" t="s">
        <v>9</v>
      </c>
      <c r="F303" s="17" t="s">
        <v>10</v>
      </c>
      <c r="G303" s="17" t="s">
        <v>11</v>
      </c>
      <c r="H303" s="17" t="s">
        <v>12</v>
      </c>
      <c r="I303" s="17" t="s">
        <v>13</v>
      </c>
      <c r="J303" s="4"/>
      <c r="K303" s="4"/>
      <c r="L303" s="4"/>
      <c r="M303" s="4"/>
      <c r="N303" s="4"/>
      <c r="O303" s="4"/>
      <c r="P303" s="4"/>
      <c r="Q303" s="7"/>
      <c r="R303" s="4"/>
      <c r="S303" s="4"/>
      <c r="T303" s="4"/>
      <c r="U303" s="4"/>
      <c r="V303" s="4"/>
      <c r="W303" s="4"/>
    </row>
    <row r="304" spans="1:26" x14ac:dyDescent="0.2">
      <c r="A304" s="7" t="s">
        <v>14</v>
      </c>
      <c r="B304" s="7"/>
      <c r="C304" s="21">
        <f t="shared" ref="C304:I304" si="223">B215+(B215*$C$127)</f>
        <v>12.379705107000001</v>
      </c>
      <c r="D304" s="21">
        <f t="shared" si="223"/>
        <v>12.886539723749998</v>
      </c>
      <c r="E304" s="21">
        <f t="shared" si="223"/>
        <v>13.458076632000001</v>
      </c>
      <c r="F304" s="21">
        <f t="shared" si="223"/>
        <v>14.256071560500001</v>
      </c>
      <c r="G304" s="21">
        <f t="shared" si="223"/>
        <v>15.12955249575</v>
      </c>
      <c r="H304" s="21">
        <f t="shared" si="223"/>
        <v>16.175572875</v>
      </c>
      <c r="I304" s="21">
        <f t="shared" si="223"/>
        <v>17.297079261</v>
      </c>
      <c r="J304" s="4"/>
      <c r="K304" s="4"/>
      <c r="L304" s="4"/>
      <c r="M304" s="4"/>
      <c r="N304" s="4"/>
      <c r="O304" s="4"/>
      <c r="P304" s="4"/>
      <c r="Q304" s="7"/>
      <c r="R304" s="4"/>
      <c r="S304" s="4"/>
      <c r="T304" s="4"/>
      <c r="U304" s="4"/>
      <c r="V304" s="4"/>
      <c r="W304" s="4"/>
    </row>
    <row r="305" spans="1:26" x14ac:dyDescent="0.2">
      <c r="A305" s="7"/>
      <c r="B305" s="22"/>
      <c r="C305" s="21"/>
      <c r="D305" s="21"/>
      <c r="E305" s="21"/>
      <c r="F305" s="21"/>
      <c r="G305" s="21"/>
      <c r="H305" s="21"/>
      <c r="I305" s="21"/>
      <c r="J305" s="7"/>
      <c r="K305" s="7"/>
      <c r="L305" s="7"/>
      <c r="M305" s="7"/>
      <c r="N305" s="7"/>
      <c r="O305" s="7"/>
      <c r="P305" s="7"/>
      <c r="Q305" s="7"/>
      <c r="R305" s="6"/>
      <c r="S305" s="7"/>
      <c r="T305" s="7"/>
      <c r="U305" s="7"/>
      <c r="V305" s="7"/>
      <c r="W305" s="7"/>
    </row>
    <row r="306" spans="1:26" x14ac:dyDescent="0.2">
      <c r="A306" s="7" t="s">
        <v>15</v>
      </c>
      <c r="B306" s="7"/>
      <c r="C306" s="21">
        <f>B217+(B217*$C$127)</f>
        <v>17.361781552499998</v>
      </c>
      <c r="D306" s="23"/>
      <c r="E306" s="23"/>
      <c r="F306" s="23"/>
      <c r="G306" s="23"/>
      <c r="H306" s="23"/>
      <c r="I306" s="23"/>
      <c r="J306" s="7"/>
      <c r="K306" s="7"/>
      <c r="L306" s="7"/>
      <c r="M306" s="7"/>
      <c r="N306" s="7"/>
      <c r="O306" s="7"/>
      <c r="P306" s="7"/>
      <c r="Q306" s="7"/>
      <c r="R306" s="8"/>
      <c r="S306" s="8"/>
      <c r="T306" s="8"/>
      <c r="U306" s="8"/>
      <c r="V306" s="8"/>
      <c r="W306" s="8"/>
    </row>
    <row r="307" spans="1:26" x14ac:dyDescent="0.2">
      <c r="A307" s="7" t="s">
        <v>16</v>
      </c>
      <c r="B307" s="7"/>
      <c r="C307" s="21">
        <f>B218+(B218*$C$127)</f>
        <v>18.051939328500001</v>
      </c>
      <c r="D307" s="23"/>
      <c r="E307" s="23"/>
      <c r="F307" s="23"/>
      <c r="G307" s="23"/>
      <c r="H307" s="23"/>
      <c r="I307" s="23"/>
      <c r="J307" s="8"/>
      <c r="K307" s="8"/>
      <c r="L307" s="8"/>
      <c r="M307" s="8"/>
      <c r="N307" s="8"/>
      <c r="O307" s="8"/>
      <c r="P307" s="8"/>
      <c r="Q307" s="7"/>
      <c r="R307" s="7"/>
      <c r="S307" s="7"/>
      <c r="T307" s="7"/>
      <c r="U307" s="7"/>
      <c r="V307" s="7"/>
      <c r="W307" s="7"/>
    </row>
    <row r="309" spans="1:26" ht="16.8" thickBot="1" x14ac:dyDescent="0.35">
      <c r="A309" s="27" t="s">
        <v>33</v>
      </c>
      <c r="B309" s="27"/>
      <c r="C309" s="27"/>
      <c r="D309" s="28" t="str">
        <f>+A128</f>
        <v>01-04-2024</v>
      </c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</row>
    <row r="310" spans="1:26" x14ac:dyDescent="0.2">
      <c r="A310" s="2"/>
      <c r="D310" s="10"/>
      <c r="E310" s="10"/>
      <c r="F310" s="10"/>
      <c r="G310" s="10"/>
      <c r="H310" s="10"/>
      <c r="I310" s="10"/>
    </row>
    <row r="311" spans="1:26" x14ac:dyDescent="0.2">
      <c r="A311" s="16" t="s">
        <v>30</v>
      </c>
      <c r="C311" s="13"/>
      <c r="D311" s="13"/>
      <c r="E311" s="13"/>
      <c r="F311" s="13"/>
      <c r="G311" s="13"/>
      <c r="H311" s="13"/>
      <c r="I311" s="13"/>
    </row>
    <row r="312" spans="1:26" x14ac:dyDescent="0.2">
      <c r="A312" s="17">
        <v>0</v>
      </c>
      <c r="B312" s="7"/>
      <c r="C312" s="18">
        <f t="shared" ref="C312:H316" si="224">C223+(C223*$C$128)</f>
        <v>12.335545793051249</v>
      </c>
      <c r="D312" s="18">
        <f t="shared" si="224"/>
        <v>12.937546696882499</v>
      </c>
      <c r="E312" s="18">
        <f t="shared" si="224"/>
        <v>13.561438542671251</v>
      </c>
      <c r="F312" s="18">
        <f t="shared" si="224"/>
        <v>14.261948685311248</v>
      </c>
      <c r="G312" s="18">
        <f t="shared" si="224"/>
        <v>14.79827676327</v>
      </c>
      <c r="H312" s="18">
        <f t="shared" si="224"/>
        <v>15.542568789824999</v>
      </c>
      <c r="I312" s="18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6" x14ac:dyDescent="0.2">
      <c r="A313" s="17">
        <v>1</v>
      </c>
      <c r="B313" s="7"/>
      <c r="C313" s="18">
        <f t="shared" si="224"/>
        <v>12.77336463220125</v>
      </c>
      <c r="D313" s="18">
        <f t="shared" si="224"/>
        <v>13.4191474199475</v>
      </c>
      <c r="E313" s="18">
        <f t="shared" si="224"/>
        <v>14.0320937947575</v>
      </c>
      <c r="F313" s="18">
        <f t="shared" si="224"/>
        <v>14.743549408376252</v>
      </c>
      <c r="G313" s="18">
        <f t="shared" si="224"/>
        <v>15.31271389927125</v>
      </c>
      <c r="H313" s="18">
        <f t="shared" si="224"/>
        <v>16.089842338762498</v>
      </c>
      <c r="I313" s="18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6" x14ac:dyDescent="0.2">
      <c r="A314" s="17">
        <v>2</v>
      </c>
      <c r="B314" s="7"/>
      <c r="C314" s="18">
        <f t="shared" si="224"/>
        <v>13.2440198842875</v>
      </c>
      <c r="D314" s="18">
        <f t="shared" si="224"/>
        <v>13.889802672033751</v>
      </c>
      <c r="E314" s="18">
        <f t="shared" si="224"/>
        <v>14.546530930758751</v>
      </c>
      <c r="F314" s="18">
        <f t="shared" si="224"/>
        <v>15.257986544377498</v>
      </c>
      <c r="G314" s="18">
        <f t="shared" si="224"/>
        <v>15.838096506251251</v>
      </c>
      <c r="H314" s="18">
        <f t="shared" si="224"/>
        <v>16.648061358678749</v>
      </c>
      <c r="I314" s="18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6" x14ac:dyDescent="0.2">
      <c r="A315" s="17">
        <v>3</v>
      </c>
      <c r="B315" s="7"/>
      <c r="C315" s="18">
        <f t="shared" si="224"/>
        <v>13.649002310501249</v>
      </c>
      <c r="D315" s="18">
        <f t="shared" si="224"/>
        <v>14.34951245314125</v>
      </c>
      <c r="E315" s="18">
        <f t="shared" si="224"/>
        <v>15.006240711866251</v>
      </c>
      <c r="F315" s="18">
        <f t="shared" si="224"/>
        <v>15.7614782094</v>
      </c>
      <c r="G315" s="18">
        <f t="shared" si="224"/>
        <v>16.374424584209997</v>
      </c>
      <c r="H315" s="18">
        <f t="shared" si="224"/>
        <v>17.19533490761625</v>
      </c>
      <c r="I315" s="18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6" x14ac:dyDescent="0.2">
      <c r="A316" s="17">
        <v>4</v>
      </c>
      <c r="B316" s="7"/>
      <c r="C316" s="18">
        <f t="shared" si="224"/>
        <v>14.075875678672499</v>
      </c>
      <c r="D316" s="18">
        <f t="shared" si="224"/>
        <v>14.79827676327</v>
      </c>
      <c r="E316" s="18">
        <f t="shared" si="224"/>
        <v>15.509732376888751</v>
      </c>
      <c r="F316" s="18">
        <f t="shared" si="224"/>
        <v>16.254024403443747</v>
      </c>
      <c r="G316" s="18">
        <f t="shared" si="224"/>
        <v>16.888861720211249</v>
      </c>
      <c r="H316" s="18">
        <f t="shared" si="224"/>
        <v>17.753553927532497</v>
      </c>
      <c r="I316" s="18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6" x14ac:dyDescent="0.2">
      <c r="A317" s="17"/>
      <c r="B317" s="7"/>
      <c r="C317" s="18"/>
      <c r="D317" s="18"/>
      <c r="E317" s="18"/>
      <c r="F317" s="18"/>
      <c r="G317" s="18"/>
      <c r="H317" s="18"/>
      <c r="I317" s="18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6" x14ac:dyDescent="0.2">
      <c r="A318" s="25" t="s">
        <v>25</v>
      </c>
      <c r="B318" s="7"/>
      <c r="C318" s="7"/>
      <c r="D318" s="7"/>
      <c r="E318" s="7"/>
      <c r="F318" s="7"/>
      <c r="G318" s="18"/>
      <c r="H318" s="18"/>
      <c r="I318" s="18"/>
      <c r="J318" s="7"/>
      <c r="K318" s="7" t="s">
        <v>18</v>
      </c>
      <c r="L318" s="7"/>
      <c r="M318" s="26">
        <v>0.111</v>
      </c>
      <c r="N318" s="7"/>
      <c r="O318" s="7"/>
      <c r="P318" s="7"/>
      <c r="Q318" s="7"/>
      <c r="U318" s="7"/>
      <c r="V318" s="7" t="s">
        <v>18</v>
      </c>
      <c r="W318" s="7"/>
      <c r="X318" s="26">
        <v>0.11600000000000001</v>
      </c>
      <c r="Y318" s="7"/>
      <c r="Z318" s="7"/>
    </row>
    <row r="319" spans="1:26" x14ac:dyDescent="0.2">
      <c r="A319" s="17"/>
      <c r="B319" s="7"/>
      <c r="C319" s="22">
        <f>ROUND(C312,2)</f>
        <v>12.34</v>
      </c>
      <c r="D319" s="22">
        <f t="shared" ref="D319:H319" si="225">ROUND(D312,2)</f>
        <v>12.94</v>
      </c>
      <c r="E319" s="22">
        <f t="shared" si="225"/>
        <v>13.56</v>
      </c>
      <c r="F319" s="22">
        <f t="shared" si="225"/>
        <v>14.26</v>
      </c>
      <c r="G319" s="22">
        <f t="shared" si="225"/>
        <v>14.8</v>
      </c>
      <c r="H319" s="22">
        <f t="shared" si="225"/>
        <v>15.54</v>
      </c>
      <c r="I319" s="10"/>
      <c r="J319" s="7"/>
      <c r="K319" s="7" t="s">
        <v>38</v>
      </c>
      <c r="L319" s="7"/>
      <c r="M319" s="19">
        <v>0.08</v>
      </c>
      <c r="N319" s="8"/>
      <c r="O319" s="8"/>
      <c r="P319" s="8"/>
      <c r="Q319" s="7"/>
      <c r="U319" s="7"/>
      <c r="V319" s="7" t="s">
        <v>38</v>
      </c>
      <c r="W319" s="7"/>
      <c r="X319" s="19">
        <v>0.08</v>
      </c>
      <c r="Y319" s="7"/>
      <c r="Z319" s="7"/>
    </row>
    <row r="320" spans="1:26" x14ac:dyDescent="0.2">
      <c r="A320" s="11"/>
      <c r="B320" s="7"/>
      <c r="C320" s="7"/>
      <c r="D320" s="7"/>
      <c r="E320" s="7"/>
      <c r="F320" s="7"/>
      <c r="G320" s="7"/>
      <c r="H320" s="7"/>
      <c r="I320" s="7"/>
      <c r="J320" s="8"/>
      <c r="Y320" s="7"/>
      <c r="Z320" s="7"/>
    </row>
    <row r="321" spans="1:26" s="7" customFormat="1" ht="19.2" customHeight="1" x14ac:dyDescent="0.2">
      <c r="A321" s="16" t="s">
        <v>31</v>
      </c>
      <c r="E321" s="9"/>
      <c r="F321" s="9"/>
      <c r="G321" s="9"/>
      <c r="H321" s="9"/>
      <c r="I321" s="9"/>
      <c r="J321" s="44" t="s">
        <v>32</v>
      </c>
      <c r="K321" s="44"/>
      <c r="L321" s="44"/>
      <c r="M321" s="44"/>
      <c r="N321" s="44"/>
      <c r="O321" s="44"/>
      <c r="P321" s="36"/>
      <c r="U321" s="43" t="s">
        <v>44</v>
      </c>
      <c r="V321" s="44"/>
      <c r="W321" s="44"/>
      <c r="X321" s="44"/>
      <c r="Y321" s="44"/>
      <c r="Z321" s="44"/>
    </row>
    <row r="322" spans="1:26" x14ac:dyDescent="0.2">
      <c r="A322" s="20"/>
      <c r="B322" s="7"/>
      <c r="C322" s="20">
        <v>1</v>
      </c>
      <c r="D322" s="20">
        <v>2</v>
      </c>
      <c r="E322" s="20">
        <v>3</v>
      </c>
      <c r="F322" s="20">
        <v>4</v>
      </c>
      <c r="G322" s="20">
        <v>5</v>
      </c>
      <c r="H322" s="20">
        <v>6</v>
      </c>
      <c r="I322" s="20"/>
      <c r="J322" s="5">
        <v>1</v>
      </c>
      <c r="K322" s="5">
        <v>2</v>
      </c>
      <c r="L322" s="5">
        <v>3</v>
      </c>
      <c r="M322" s="5">
        <v>4</v>
      </c>
      <c r="N322" s="5">
        <v>5</v>
      </c>
      <c r="O322" s="5">
        <v>6</v>
      </c>
      <c r="P322" s="5"/>
      <c r="Q322" s="7"/>
      <c r="U322" s="5">
        <v>1</v>
      </c>
      <c r="V322" s="5">
        <v>2</v>
      </c>
      <c r="W322" s="5">
        <v>3</v>
      </c>
      <c r="X322" s="5">
        <v>4</v>
      </c>
      <c r="Y322" s="5">
        <v>5</v>
      </c>
      <c r="Z322" s="5">
        <v>6</v>
      </c>
    </row>
    <row r="323" spans="1:26" x14ac:dyDescent="0.2">
      <c r="A323" s="17" t="s">
        <v>0</v>
      </c>
      <c r="B323" s="19">
        <v>0.8</v>
      </c>
      <c r="C323" s="18">
        <f>$C$319*B323</f>
        <v>9.8719999999999999</v>
      </c>
      <c r="D323" s="18">
        <f>$D$319*B323</f>
        <v>10.352</v>
      </c>
      <c r="E323" s="18">
        <f>$E$319*B323</f>
        <v>10.848000000000001</v>
      </c>
      <c r="F323" s="18">
        <f>$F$319*B323</f>
        <v>11.408000000000001</v>
      </c>
      <c r="G323" s="18">
        <f>$G$319*B323</f>
        <v>11.840000000000002</v>
      </c>
      <c r="H323" s="18">
        <f>$H$319*B323</f>
        <v>12.432</v>
      </c>
      <c r="I323" s="18"/>
      <c r="J323" s="4">
        <f t="shared" ref="J323:O326" si="226">C323+(((C323*$M$32)+C323)*$M$33)+(C323*$M$32)</f>
        <v>11.845215359999999</v>
      </c>
      <c r="K323" s="4">
        <f t="shared" si="226"/>
        <v>12.42115776</v>
      </c>
      <c r="L323" s="4">
        <f t="shared" si="226"/>
        <v>13.016298240000001</v>
      </c>
      <c r="M323" s="4">
        <f t="shared" si="226"/>
        <v>13.688231040000002</v>
      </c>
      <c r="N323" s="4">
        <f t="shared" si="226"/>
        <v>14.206579200000002</v>
      </c>
      <c r="O323" s="4">
        <f t="shared" si="226"/>
        <v>14.91690816</v>
      </c>
      <c r="P323" s="4"/>
      <c r="Q323" s="7"/>
      <c r="U323" s="4">
        <f t="shared" ref="U323:Z326" si="227">C323+(((C323*$X$32)+C323)*$X$33)+(C323*$X$32)</f>
        <v>11.898524159999999</v>
      </c>
      <c r="V323" s="4">
        <f t="shared" si="227"/>
        <v>12.47705856</v>
      </c>
      <c r="W323" s="4">
        <f t="shared" si="227"/>
        <v>13.074877440000002</v>
      </c>
      <c r="X323" s="4">
        <f t="shared" si="227"/>
        <v>13.749834240000002</v>
      </c>
      <c r="Y323" s="4">
        <f t="shared" si="227"/>
        <v>14.270515200000002</v>
      </c>
      <c r="Z323" s="4">
        <f t="shared" si="227"/>
        <v>14.98404096</v>
      </c>
    </row>
    <row r="324" spans="1:26" x14ac:dyDescent="0.2">
      <c r="A324" s="17" t="s">
        <v>1</v>
      </c>
      <c r="B324" s="19">
        <v>0.85</v>
      </c>
      <c r="C324" s="18">
        <f t="shared" ref="C324:C326" si="228">$C$319*B324</f>
        <v>10.488999999999999</v>
      </c>
      <c r="D324" s="18">
        <f t="shared" ref="D324:D326" si="229">$D$319*B324</f>
        <v>10.998999999999999</v>
      </c>
      <c r="E324" s="18">
        <f t="shared" ref="E324:E326" si="230">$E$319*B324</f>
        <v>11.526</v>
      </c>
      <c r="F324" s="18">
        <f t="shared" ref="F324:F326" si="231">$F$319*B324</f>
        <v>12.120999999999999</v>
      </c>
      <c r="G324" s="18">
        <f t="shared" ref="G324:G326" si="232">$G$319*B324</f>
        <v>12.58</v>
      </c>
      <c r="H324" s="18">
        <f t="shared" ref="H324:H326" si="233">$H$319*B324</f>
        <v>13.209</v>
      </c>
      <c r="I324" s="18"/>
      <c r="J324" s="4">
        <f t="shared" si="226"/>
        <v>12.585541319999999</v>
      </c>
      <c r="K324" s="4">
        <f t="shared" si="226"/>
        <v>13.197480119999998</v>
      </c>
      <c r="L324" s="4">
        <f t="shared" si="226"/>
        <v>13.829816880000001</v>
      </c>
      <c r="M324" s="4">
        <f t="shared" si="226"/>
        <v>14.543745479999998</v>
      </c>
      <c r="N324" s="4">
        <f t="shared" si="226"/>
        <v>15.094490400000002</v>
      </c>
      <c r="O324" s="4">
        <f t="shared" si="226"/>
        <v>15.84921492</v>
      </c>
      <c r="P324" s="4"/>
      <c r="Q324" s="7"/>
      <c r="U324" s="4">
        <f t="shared" si="227"/>
        <v>12.642181919999999</v>
      </c>
      <c r="V324" s="4">
        <f t="shared" si="227"/>
        <v>13.256874719999999</v>
      </c>
      <c r="W324" s="4">
        <f t="shared" si="227"/>
        <v>13.89205728</v>
      </c>
      <c r="X324" s="4">
        <f t="shared" si="227"/>
        <v>14.609198879999999</v>
      </c>
      <c r="Y324" s="4">
        <f t="shared" si="227"/>
        <v>15.162422400000001</v>
      </c>
      <c r="Z324" s="4">
        <f t="shared" si="227"/>
        <v>15.920543520000001</v>
      </c>
    </row>
    <row r="325" spans="1:26" x14ac:dyDescent="0.2">
      <c r="A325" s="17" t="s">
        <v>2</v>
      </c>
      <c r="B325" s="19">
        <v>0.9</v>
      </c>
      <c r="C325" s="18">
        <f t="shared" si="228"/>
        <v>11.106</v>
      </c>
      <c r="D325" s="18">
        <f t="shared" si="229"/>
        <v>11.645999999999999</v>
      </c>
      <c r="E325" s="18">
        <f t="shared" si="230"/>
        <v>12.204000000000001</v>
      </c>
      <c r="F325" s="18">
        <f t="shared" si="231"/>
        <v>12.834</v>
      </c>
      <c r="G325" s="18">
        <f t="shared" si="232"/>
        <v>13.32</v>
      </c>
      <c r="H325" s="18">
        <f t="shared" si="233"/>
        <v>13.985999999999999</v>
      </c>
      <c r="I325" s="18"/>
      <c r="J325" s="4">
        <f t="shared" si="226"/>
        <v>13.325867279999999</v>
      </c>
      <c r="K325" s="4">
        <f t="shared" si="226"/>
        <v>13.97380248</v>
      </c>
      <c r="L325" s="4">
        <f t="shared" si="226"/>
        <v>14.643335520000001</v>
      </c>
      <c r="M325" s="4">
        <f t="shared" si="226"/>
        <v>15.399259919999999</v>
      </c>
      <c r="N325" s="4">
        <f t="shared" si="226"/>
        <v>15.982401599999999</v>
      </c>
      <c r="O325" s="4">
        <f t="shared" si="226"/>
        <v>16.781521680000001</v>
      </c>
      <c r="P325" s="4"/>
      <c r="Q325" s="7"/>
      <c r="U325" s="4">
        <f t="shared" si="227"/>
        <v>13.38583968</v>
      </c>
      <c r="V325" s="4">
        <f t="shared" si="227"/>
        <v>14.036690879999998</v>
      </c>
      <c r="W325" s="4">
        <f t="shared" si="227"/>
        <v>14.709237120000001</v>
      </c>
      <c r="X325" s="4">
        <f t="shared" si="227"/>
        <v>15.46856352</v>
      </c>
      <c r="Y325" s="4">
        <f t="shared" si="227"/>
        <v>16.054329599999999</v>
      </c>
      <c r="Z325" s="4">
        <f t="shared" si="227"/>
        <v>16.85704608</v>
      </c>
    </row>
    <row r="326" spans="1:26" x14ac:dyDescent="0.2">
      <c r="A326" s="17" t="s">
        <v>28</v>
      </c>
      <c r="B326" s="19">
        <v>1</v>
      </c>
      <c r="C326" s="18">
        <f t="shared" si="228"/>
        <v>12.34</v>
      </c>
      <c r="D326" s="18">
        <f t="shared" si="229"/>
        <v>12.94</v>
      </c>
      <c r="E326" s="18">
        <f t="shared" si="230"/>
        <v>13.56</v>
      </c>
      <c r="F326" s="18">
        <f t="shared" si="231"/>
        <v>14.26</v>
      </c>
      <c r="G326" s="18">
        <f t="shared" si="232"/>
        <v>14.8</v>
      </c>
      <c r="H326" s="18">
        <f t="shared" si="233"/>
        <v>15.54</v>
      </c>
      <c r="I326" s="18"/>
      <c r="J326" s="4">
        <f t="shared" si="226"/>
        <v>14.8065192</v>
      </c>
      <c r="K326" s="4">
        <f t="shared" si="226"/>
        <v>15.526447199999998</v>
      </c>
      <c r="L326" s="4">
        <f t="shared" si="226"/>
        <v>16.270372800000001</v>
      </c>
      <c r="M326" s="4">
        <f t="shared" si="226"/>
        <v>17.110288799999999</v>
      </c>
      <c r="N326" s="4">
        <f t="shared" si="226"/>
        <v>17.758224000000002</v>
      </c>
      <c r="O326" s="4">
        <f t="shared" si="226"/>
        <v>18.6461352</v>
      </c>
      <c r="P326" s="4"/>
      <c r="Q326" s="7"/>
      <c r="U326" s="4">
        <f t="shared" si="227"/>
        <v>14.873155200000001</v>
      </c>
      <c r="V326" s="4">
        <f t="shared" si="227"/>
        <v>15.596323199999999</v>
      </c>
      <c r="W326" s="4">
        <f t="shared" si="227"/>
        <v>16.3435968</v>
      </c>
      <c r="X326" s="4">
        <f t="shared" si="227"/>
        <v>17.187292800000002</v>
      </c>
      <c r="Y326" s="4">
        <f t="shared" si="227"/>
        <v>17.838144</v>
      </c>
      <c r="Z326" s="4">
        <f t="shared" si="227"/>
        <v>18.730051199999998</v>
      </c>
    </row>
    <row r="327" spans="1:26" x14ac:dyDescent="0.2">
      <c r="A327" s="17"/>
      <c r="B327" s="19"/>
      <c r="C327" s="18"/>
      <c r="D327" s="18"/>
      <c r="E327" s="18"/>
      <c r="F327" s="18"/>
      <c r="G327" s="18"/>
      <c r="H327" s="18"/>
      <c r="I327" s="18"/>
      <c r="J327" s="4"/>
      <c r="K327" s="4"/>
      <c r="L327" s="4"/>
      <c r="M327" s="4"/>
      <c r="N327" s="4"/>
      <c r="O327" s="4"/>
      <c r="P327" s="4"/>
      <c r="Q327" s="7"/>
      <c r="R327" s="4"/>
      <c r="S327" s="4"/>
      <c r="T327" s="4"/>
      <c r="U327" s="4"/>
      <c r="V327" s="4"/>
      <c r="W327" s="4"/>
    </row>
    <row r="328" spans="1:26" x14ac:dyDescent="0.2">
      <c r="A328" s="17"/>
      <c r="B328" s="7"/>
      <c r="C328" s="18"/>
      <c r="D328" s="18"/>
      <c r="E328" s="18"/>
      <c r="F328" s="18"/>
      <c r="G328" s="18"/>
      <c r="H328" s="18"/>
      <c r="I328" s="1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6" x14ac:dyDescent="0.2">
      <c r="A329" s="17"/>
      <c r="B329" s="7"/>
      <c r="C329" s="18"/>
      <c r="D329" s="18"/>
      <c r="E329" s="18"/>
      <c r="F329" s="18"/>
      <c r="G329" s="18"/>
      <c r="H329" s="18"/>
      <c r="I329" s="18"/>
      <c r="J329" s="5">
        <v>1</v>
      </c>
      <c r="K329" s="5">
        <v>2</v>
      </c>
      <c r="L329" s="5">
        <v>3</v>
      </c>
      <c r="M329" s="5">
        <v>4</v>
      </c>
      <c r="N329" s="5">
        <v>5</v>
      </c>
      <c r="O329" s="5">
        <v>6</v>
      </c>
      <c r="P329" s="5"/>
      <c r="Q329" s="18"/>
      <c r="R329" s="18"/>
      <c r="S329" s="18"/>
      <c r="T329" s="18"/>
      <c r="U329" s="5">
        <v>1</v>
      </c>
      <c r="V329" s="5">
        <v>2</v>
      </c>
      <c r="W329" s="5">
        <v>3</v>
      </c>
      <c r="X329" s="5">
        <v>4</v>
      </c>
      <c r="Y329" s="5">
        <v>5</v>
      </c>
      <c r="Z329" s="5">
        <v>6</v>
      </c>
    </row>
    <row r="330" spans="1:26" x14ac:dyDescent="0.2">
      <c r="A330" s="17"/>
      <c r="B330" s="7"/>
      <c r="C330" s="18"/>
      <c r="D330" s="18"/>
      <c r="E330" s="18"/>
      <c r="F330" s="18"/>
      <c r="G330" s="7"/>
      <c r="H330" s="18"/>
      <c r="I330" s="7"/>
      <c r="J330" s="7"/>
      <c r="K330" s="7"/>
      <c r="L330" s="7"/>
      <c r="M330" s="7"/>
      <c r="N330" s="7"/>
      <c r="O330" s="7"/>
      <c r="P330" s="7"/>
      <c r="Q330" s="18"/>
      <c r="R330" s="7"/>
      <c r="S330" s="18"/>
      <c r="T330" s="7"/>
      <c r="U330" s="7"/>
      <c r="V330" s="7"/>
      <c r="W330" s="7"/>
      <c r="X330" s="7"/>
      <c r="Y330" s="7"/>
      <c r="Z330" s="7"/>
    </row>
    <row r="331" spans="1:26" x14ac:dyDescent="0.2">
      <c r="A331" s="17"/>
      <c r="B331" s="7"/>
      <c r="C331" s="18"/>
      <c r="D331" s="18"/>
      <c r="E331" s="18"/>
      <c r="F331" s="18"/>
      <c r="G331" s="20" t="s">
        <v>0</v>
      </c>
      <c r="H331" s="18"/>
      <c r="I331" s="39" t="s">
        <v>42</v>
      </c>
      <c r="J331" s="32">
        <f>+J359</f>
        <v>9.8719999999999999</v>
      </c>
      <c r="K331" s="32">
        <f t="shared" ref="K331:O331" si="234">+K359</f>
        <v>10.352</v>
      </c>
      <c r="L331" s="32">
        <f t="shared" si="234"/>
        <v>10.848000000000001</v>
      </c>
      <c r="M331" s="32">
        <f t="shared" si="234"/>
        <v>11.408000000000001</v>
      </c>
      <c r="N331" s="32">
        <f t="shared" si="234"/>
        <v>11.840000000000002</v>
      </c>
      <c r="O331" s="32">
        <f t="shared" si="234"/>
        <v>12.432</v>
      </c>
      <c r="P331" s="32"/>
      <c r="Q331" s="18"/>
      <c r="R331" s="20" t="s">
        <v>0</v>
      </c>
      <c r="S331" s="18"/>
      <c r="T331" s="39" t="s">
        <v>42</v>
      </c>
      <c r="U331" s="32">
        <f>+U359</f>
        <v>9.8719999999999999</v>
      </c>
      <c r="V331" s="32">
        <f t="shared" ref="V331:Z331" si="235">+V359</f>
        <v>10.352</v>
      </c>
      <c r="W331" s="32">
        <f t="shared" si="235"/>
        <v>10.848000000000001</v>
      </c>
      <c r="X331" s="32">
        <f t="shared" si="235"/>
        <v>11.408000000000001</v>
      </c>
      <c r="Y331" s="32">
        <f t="shared" si="235"/>
        <v>11.840000000000002</v>
      </c>
      <c r="Z331" s="32">
        <f t="shared" si="235"/>
        <v>12.432</v>
      </c>
    </row>
    <row r="332" spans="1:26" x14ac:dyDescent="0.2">
      <c r="A332" s="17"/>
      <c r="B332" s="7"/>
      <c r="C332" s="18"/>
      <c r="D332" s="18"/>
      <c r="E332" s="18"/>
      <c r="F332" s="18"/>
      <c r="G332" s="34"/>
      <c r="H332" s="18"/>
      <c r="I332" s="33" t="s">
        <v>40</v>
      </c>
      <c r="J332" s="33">
        <f>+J366</f>
        <v>1.0957920000000001</v>
      </c>
      <c r="K332" s="33">
        <f t="shared" ref="K332:O332" si="236">+K366</f>
        <v>1.1490720000000001</v>
      </c>
      <c r="L332" s="33">
        <f t="shared" si="236"/>
        <v>1.2041280000000001</v>
      </c>
      <c r="M332" s="33">
        <f t="shared" si="236"/>
        <v>1.2662880000000001</v>
      </c>
      <c r="N332" s="33">
        <f t="shared" si="236"/>
        <v>1.3142400000000003</v>
      </c>
      <c r="O332" s="33">
        <f t="shared" si="236"/>
        <v>1.3799520000000001</v>
      </c>
      <c r="P332" s="33"/>
      <c r="Q332" s="18"/>
      <c r="R332" s="34"/>
      <c r="S332" s="18"/>
      <c r="T332" s="33" t="s">
        <v>40</v>
      </c>
      <c r="U332" s="33">
        <f>+U366</f>
        <v>1.1451519999999999</v>
      </c>
      <c r="V332" s="33">
        <f t="shared" ref="V332:Z332" si="237">+V366</f>
        <v>1.2108320000000001</v>
      </c>
      <c r="W332" s="33">
        <f t="shared" si="237"/>
        <v>1.2483680000000001</v>
      </c>
      <c r="X332" s="33">
        <f t="shared" si="237"/>
        <v>1.3233280000000003</v>
      </c>
      <c r="Y332" s="33">
        <f t="shared" si="237"/>
        <v>1.3734400000000002</v>
      </c>
      <c r="Z332" s="33">
        <f t="shared" si="237"/>
        <v>1.4421120000000001</v>
      </c>
    </row>
    <row r="333" spans="1:26" x14ac:dyDescent="0.2">
      <c r="A333" s="17"/>
      <c r="B333" s="7"/>
      <c r="C333" s="18"/>
      <c r="D333" s="18"/>
      <c r="E333" s="18"/>
      <c r="F333" s="18"/>
      <c r="G333" s="34"/>
      <c r="H333" s="18"/>
      <c r="I333" s="35" t="s">
        <v>41</v>
      </c>
      <c r="J333" s="37">
        <f>+J373</f>
        <v>0.87742335999999999</v>
      </c>
      <c r="K333" s="37">
        <f t="shared" ref="K333:O333" si="238">+K373</f>
        <v>0.92008576000000009</v>
      </c>
      <c r="L333" s="37">
        <f t="shared" si="238"/>
        <v>0.97417024000000019</v>
      </c>
      <c r="M333" s="37">
        <f t="shared" si="238"/>
        <v>1.01394304</v>
      </c>
      <c r="N333" s="37">
        <f t="shared" si="238"/>
        <v>1.0623392</v>
      </c>
      <c r="O333" s="37">
        <f t="shared" si="238"/>
        <v>1.11495616</v>
      </c>
      <c r="P333" s="38"/>
      <c r="Q333" s="18"/>
      <c r="R333" s="34"/>
      <c r="S333" s="18"/>
      <c r="T333" s="35" t="s">
        <v>41</v>
      </c>
      <c r="U333" s="37">
        <f>+U373</f>
        <v>0.88137215999999996</v>
      </c>
      <c r="V333" s="37">
        <f t="shared" ref="V333:Z333" si="239">+V373</f>
        <v>0.92422656000000003</v>
      </c>
      <c r="W333" s="37">
        <f t="shared" si="239"/>
        <v>0.96850944000000017</v>
      </c>
      <c r="X333" s="37">
        <f t="shared" si="239"/>
        <v>1.0185062400000002</v>
      </c>
      <c r="Y333" s="37">
        <f t="shared" si="239"/>
        <v>1.0570752000000001</v>
      </c>
      <c r="Z333" s="37">
        <f t="shared" si="239"/>
        <v>1.10992896</v>
      </c>
    </row>
    <row r="334" spans="1:26" x14ac:dyDescent="0.2">
      <c r="A334" s="17"/>
      <c r="B334" s="7"/>
      <c r="C334" s="18"/>
      <c r="D334" s="18"/>
      <c r="E334" s="18"/>
      <c r="F334" s="18"/>
      <c r="G334" s="34"/>
      <c r="H334" s="18"/>
      <c r="I334" s="34" t="s">
        <v>39</v>
      </c>
      <c r="J334" s="34">
        <f t="shared" ref="J334:M334" si="240">+SUM(J331:J333)</f>
        <v>11.845215359999999</v>
      </c>
      <c r="K334" s="34">
        <f t="shared" si="240"/>
        <v>12.42115776</v>
      </c>
      <c r="L334" s="34">
        <f>+SUM(L331:L333)-0.01</f>
        <v>13.016298240000001</v>
      </c>
      <c r="M334" s="34">
        <f t="shared" si="240"/>
        <v>13.688231040000002</v>
      </c>
      <c r="N334" s="34">
        <f>+SUM(N331:N333)-0.01</f>
        <v>14.206579200000002</v>
      </c>
      <c r="O334" s="34">
        <f>+SUM(O331:O333)-0.01</f>
        <v>14.91690816</v>
      </c>
      <c r="P334" s="34"/>
      <c r="Q334" s="18"/>
      <c r="R334" s="34"/>
      <c r="S334" s="18"/>
      <c r="T334" s="34" t="s">
        <v>39</v>
      </c>
      <c r="U334" s="34">
        <f t="shared" ref="U334:Z334" si="241">+SUM(U331:U333)</f>
        <v>11.898524159999999</v>
      </c>
      <c r="V334" s="34">
        <f>+SUM(V331:V333)-0.01</f>
        <v>12.47705856</v>
      </c>
      <c r="W334" s="34">
        <f>+SUM(W331:W333)+0.01</f>
        <v>13.074877440000002</v>
      </c>
      <c r="X334" s="34">
        <f t="shared" si="241"/>
        <v>13.749834240000002</v>
      </c>
      <c r="Y334" s="34">
        <f t="shared" si="241"/>
        <v>14.270515200000002</v>
      </c>
      <c r="Z334" s="34">
        <f t="shared" si="241"/>
        <v>14.98404096</v>
      </c>
    </row>
    <row r="335" spans="1:26" x14ac:dyDescent="0.2">
      <c r="A335" s="17"/>
      <c r="B335" s="7"/>
      <c r="C335" s="18"/>
      <c r="D335" s="18"/>
      <c r="E335" s="18"/>
      <c r="F335" s="18"/>
      <c r="G335" s="34"/>
      <c r="H335" s="18"/>
      <c r="I335" s="34"/>
      <c r="J335" s="34"/>
      <c r="K335" s="34"/>
      <c r="L335" s="34"/>
      <c r="M335" s="34"/>
      <c r="N335" s="34"/>
      <c r="O335" s="34"/>
      <c r="P335" s="34"/>
      <c r="Q335" s="18"/>
      <c r="R335" s="34"/>
      <c r="S335" s="18"/>
      <c r="T335" s="34"/>
      <c r="U335" s="34"/>
      <c r="V335" s="34"/>
      <c r="W335" s="34"/>
      <c r="X335" s="34"/>
      <c r="Y335" s="34"/>
      <c r="Z335" s="34"/>
    </row>
    <row r="336" spans="1:26" x14ac:dyDescent="0.2">
      <c r="A336" s="17"/>
      <c r="B336" s="7"/>
      <c r="C336" s="18"/>
      <c r="D336" s="18"/>
      <c r="E336" s="18"/>
      <c r="F336" s="18"/>
      <c r="G336" s="20" t="s">
        <v>1</v>
      </c>
      <c r="H336" s="18"/>
      <c r="I336" s="39" t="s">
        <v>42</v>
      </c>
      <c r="J336" s="32">
        <f>+J360</f>
        <v>10.488999999999999</v>
      </c>
      <c r="K336" s="32">
        <f t="shared" ref="K336:O336" si="242">+K360</f>
        <v>10.998999999999999</v>
      </c>
      <c r="L336" s="32">
        <f t="shared" si="242"/>
        <v>11.526</v>
      </c>
      <c r="M336" s="32">
        <f t="shared" si="242"/>
        <v>12.120999999999999</v>
      </c>
      <c r="N336" s="32">
        <f t="shared" si="242"/>
        <v>12.58</v>
      </c>
      <c r="O336" s="32">
        <f t="shared" si="242"/>
        <v>13.209</v>
      </c>
      <c r="P336" s="32"/>
      <c r="Q336" s="18"/>
      <c r="R336" s="20" t="s">
        <v>1</v>
      </c>
      <c r="S336" s="18"/>
      <c r="T336" s="39" t="s">
        <v>42</v>
      </c>
      <c r="U336" s="32">
        <f>+U360</f>
        <v>10.488999999999999</v>
      </c>
      <c r="V336" s="32">
        <f t="shared" ref="V336:Z336" si="243">+V360</f>
        <v>10.998999999999999</v>
      </c>
      <c r="W336" s="32">
        <f t="shared" si="243"/>
        <v>11.526</v>
      </c>
      <c r="X336" s="32">
        <f t="shared" si="243"/>
        <v>12.120999999999999</v>
      </c>
      <c r="Y336" s="32">
        <f t="shared" si="243"/>
        <v>12.58</v>
      </c>
      <c r="Z336" s="32">
        <f t="shared" si="243"/>
        <v>13.209</v>
      </c>
    </row>
    <row r="337" spans="1:26" x14ac:dyDescent="0.2">
      <c r="A337" s="17"/>
      <c r="B337" s="7"/>
      <c r="C337" s="18"/>
      <c r="D337" s="18"/>
      <c r="E337" s="18"/>
      <c r="F337" s="18"/>
      <c r="G337" s="34"/>
      <c r="H337" s="18"/>
      <c r="I337" s="33" t="s">
        <v>40</v>
      </c>
      <c r="J337" s="33">
        <f>+J367</f>
        <v>1.1642789999999998</v>
      </c>
      <c r="K337" s="33">
        <f t="shared" ref="K337:O337" si="244">+K367</f>
        <v>1.2208889999999999</v>
      </c>
      <c r="L337" s="33">
        <f t="shared" si="244"/>
        <v>1.2793859999999999</v>
      </c>
      <c r="M337" s="33">
        <f t="shared" si="244"/>
        <v>1.3454309999999998</v>
      </c>
      <c r="N337" s="33">
        <f t="shared" si="244"/>
        <v>1.39638</v>
      </c>
      <c r="O337" s="33">
        <f t="shared" si="244"/>
        <v>1.466199</v>
      </c>
      <c r="P337" s="33"/>
      <c r="Q337" s="18"/>
      <c r="R337" s="34"/>
      <c r="S337" s="18"/>
      <c r="T337" s="33" t="s">
        <v>40</v>
      </c>
      <c r="U337" s="33">
        <f>+U367</f>
        <v>1.2067239999999999</v>
      </c>
      <c r="V337" s="33">
        <f t="shared" ref="V337:Z337" si="245">+V367</f>
        <v>1.275884</v>
      </c>
      <c r="W337" s="33">
        <f t="shared" si="245"/>
        <v>1.327016</v>
      </c>
      <c r="X337" s="33">
        <f t="shared" si="245"/>
        <v>1.4060359999999998</v>
      </c>
      <c r="Y337" s="33">
        <f t="shared" si="245"/>
        <v>1.4592800000000001</v>
      </c>
      <c r="Z337" s="33">
        <f t="shared" si="245"/>
        <v>1.5322439999999999</v>
      </c>
    </row>
    <row r="338" spans="1:26" x14ac:dyDescent="0.2">
      <c r="A338" s="17"/>
      <c r="B338" s="7"/>
      <c r="C338" s="18"/>
      <c r="D338" s="18"/>
      <c r="E338" s="18"/>
      <c r="F338" s="18"/>
      <c r="G338" s="34"/>
      <c r="H338" s="18"/>
      <c r="I338" s="35" t="s">
        <v>41</v>
      </c>
      <c r="J338" s="37">
        <f>+J374</f>
        <v>0.94226231999999999</v>
      </c>
      <c r="K338" s="37">
        <f t="shared" ref="K338:O338" si="246">+K374</f>
        <v>0.97759111999999992</v>
      </c>
      <c r="L338" s="37">
        <f t="shared" si="246"/>
        <v>1.0244308800000002</v>
      </c>
      <c r="M338" s="37">
        <f t="shared" si="246"/>
        <v>1.0673144799999998</v>
      </c>
      <c r="N338" s="37">
        <f t="shared" si="246"/>
        <v>1.1081104000000002</v>
      </c>
      <c r="O338" s="37">
        <f t="shared" si="246"/>
        <v>1.17401592</v>
      </c>
      <c r="P338" s="38"/>
      <c r="Q338" s="18"/>
      <c r="R338" s="34"/>
      <c r="S338" s="18"/>
      <c r="T338" s="35" t="s">
        <v>41</v>
      </c>
      <c r="U338" s="37">
        <f>+U374</f>
        <v>0.93645791999999983</v>
      </c>
      <c r="V338" s="37">
        <f t="shared" ref="V338:Z338" si="247">+V374</f>
        <v>0.98199071999999987</v>
      </c>
      <c r="W338" s="37">
        <f t="shared" si="247"/>
        <v>1.0290412799999999</v>
      </c>
      <c r="X338" s="37">
        <f t="shared" si="247"/>
        <v>1.08216288</v>
      </c>
      <c r="Y338" s="37">
        <f t="shared" si="247"/>
        <v>1.1231424000000001</v>
      </c>
      <c r="Z338" s="37">
        <f t="shared" si="247"/>
        <v>1.17929952</v>
      </c>
    </row>
    <row r="339" spans="1:26" x14ac:dyDescent="0.2">
      <c r="A339" s="17"/>
      <c r="B339" s="7"/>
      <c r="C339" s="18"/>
      <c r="D339" s="18"/>
      <c r="E339" s="18"/>
      <c r="F339" s="18"/>
      <c r="G339" s="34"/>
      <c r="H339" s="18"/>
      <c r="I339" s="34" t="s">
        <v>39</v>
      </c>
      <c r="J339" s="34">
        <f>+SUM(J336:J338)-0.01</f>
        <v>12.585541319999999</v>
      </c>
      <c r="K339" s="34">
        <f t="shared" ref="K339:O339" si="248">+SUM(K336:K338)</f>
        <v>13.197480119999998</v>
      </c>
      <c r="L339" s="34">
        <f t="shared" si="248"/>
        <v>13.829816880000001</v>
      </c>
      <c r="M339" s="34">
        <f>+SUM(M336:M338)+0.01</f>
        <v>14.543745479999998</v>
      </c>
      <c r="N339" s="34">
        <f>+SUM(N336:N338)+0.01</f>
        <v>15.0944904</v>
      </c>
      <c r="O339" s="34">
        <f t="shared" si="248"/>
        <v>15.84921492</v>
      </c>
      <c r="P339" s="34"/>
      <c r="Q339" s="18"/>
      <c r="R339" s="34"/>
      <c r="S339" s="18"/>
      <c r="T339" s="34" t="s">
        <v>39</v>
      </c>
      <c r="U339" s="34">
        <f>+SUM(U336:U338)+0.01</f>
        <v>12.642181919999999</v>
      </c>
      <c r="V339" s="34">
        <f t="shared" ref="V339:Z339" si="249">+SUM(V336:V338)</f>
        <v>13.256874719999999</v>
      </c>
      <c r="W339" s="34">
        <f>+SUM(W336:W338)+0.01</f>
        <v>13.89205728</v>
      </c>
      <c r="X339" s="34">
        <f t="shared" si="249"/>
        <v>14.609198879999999</v>
      </c>
      <c r="Y339" s="34">
        <f t="shared" si="249"/>
        <v>15.162422400000001</v>
      </c>
      <c r="Z339" s="34">
        <f t="shared" si="249"/>
        <v>15.920543520000001</v>
      </c>
    </row>
    <row r="340" spans="1:26" x14ac:dyDescent="0.2">
      <c r="A340" s="17"/>
      <c r="B340" s="7"/>
      <c r="C340" s="18"/>
      <c r="D340" s="18"/>
      <c r="E340" s="18"/>
      <c r="F340" s="18"/>
      <c r="G340" s="34"/>
      <c r="H340" s="18"/>
      <c r="I340" s="35"/>
      <c r="J340" s="35"/>
      <c r="K340" s="35"/>
      <c r="L340" s="35"/>
      <c r="M340" s="35"/>
      <c r="N340" s="35"/>
      <c r="O340" s="35"/>
      <c r="P340" s="35"/>
      <c r="Q340" s="18"/>
      <c r="R340" s="34"/>
      <c r="S340" s="18"/>
      <c r="T340" s="35"/>
      <c r="U340" s="35"/>
      <c r="V340" s="35"/>
      <c r="W340" s="35"/>
      <c r="X340" s="35"/>
      <c r="Y340" s="35"/>
      <c r="Z340" s="35"/>
    </row>
    <row r="341" spans="1:26" x14ac:dyDescent="0.2">
      <c r="A341" s="17"/>
      <c r="B341" s="7"/>
      <c r="C341" s="18"/>
      <c r="D341" s="18"/>
      <c r="E341" s="18"/>
      <c r="F341" s="18"/>
      <c r="G341" s="20" t="s">
        <v>2</v>
      </c>
      <c r="H341" s="18"/>
      <c r="I341" s="39" t="s">
        <v>42</v>
      </c>
      <c r="J341" s="32">
        <f>+J361</f>
        <v>11.106</v>
      </c>
      <c r="K341" s="32">
        <f t="shared" ref="K341:O341" si="250">+K361</f>
        <v>11.645999999999999</v>
      </c>
      <c r="L341" s="32">
        <f t="shared" si="250"/>
        <v>12.204000000000001</v>
      </c>
      <c r="M341" s="32">
        <f t="shared" si="250"/>
        <v>12.834</v>
      </c>
      <c r="N341" s="32">
        <f t="shared" si="250"/>
        <v>13.32</v>
      </c>
      <c r="O341" s="32">
        <f t="shared" si="250"/>
        <v>13.985999999999999</v>
      </c>
      <c r="P341" s="32"/>
      <c r="Q341" s="18"/>
      <c r="R341" s="20" t="s">
        <v>2</v>
      </c>
      <c r="S341" s="18"/>
      <c r="T341" s="39" t="s">
        <v>42</v>
      </c>
      <c r="U341" s="32">
        <f>+U361</f>
        <v>11.106</v>
      </c>
      <c r="V341" s="32">
        <f t="shared" ref="V341:Z341" si="251">+V361</f>
        <v>11.645999999999999</v>
      </c>
      <c r="W341" s="32">
        <f t="shared" si="251"/>
        <v>12.204000000000001</v>
      </c>
      <c r="X341" s="32">
        <f t="shared" si="251"/>
        <v>12.834</v>
      </c>
      <c r="Y341" s="32">
        <f t="shared" si="251"/>
        <v>13.32</v>
      </c>
      <c r="Z341" s="32">
        <f t="shared" si="251"/>
        <v>13.985999999999999</v>
      </c>
    </row>
    <row r="342" spans="1:26" x14ac:dyDescent="0.2">
      <c r="A342" s="17"/>
      <c r="B342" s="7"/>
      <c r="C342" s="18"/>
      <c r="D342" s="18"/>
      <c r="E342" s="18"/>
      <c r="F342" s="18"/>
      <c r="G342" s="18"/>
      <c r="H342" s="18"/>
      <c r="I342" s="33" t="s">
        <v>40</v>
      </c>
      <c r="J342" s="33">
        <f>+J368</f>
        <v>1.232766</v>
      </c>
      <c r="K342" s="33">
        <f t="shared" ref="K342:O342" si="252">+K368</f>
        <v>1.2927059999999999</v>
      </c>
      <c r="L342" s="33">
        <f t="shared" si="252"/>
        <v>1.3546440000000002</v>
      </c>
      <c r="M342" s="33">
        <f t="shared" si="252"/>
        <v>1.424574</v>
      </c>
      <c r="N342" s="33">
        <f t="shared" si="252"/>
        <v>1.4785200000000001</v>
      </c>
      <c r="O342" s="33">
        <f t="shared" si="252"/>
        <v>1.552446</v>
      </c>
      <c r="P342" s="33"/>
      <c r="Q342" s="18"/>
      <c r="R342" s="18"/>
      <c r="S342" s="18"/>
      <c r="T342" s="33" t="s">
        <v>40</v>
      </c>
      <c r="U342" s="33">
        <f>+U368</f>
        <v>1.2882960000000001</v>
      </c>
      <c r="V342" s="33">
        <f t="shared" ref="V342:Z342" si="253">+V368</f>
        <v>1.3509359999999999</v>
      </c>
      <c r="W342" s="33">
        <f t="shared" si="253"/>
        <v>1.415664</v>
      </c>
      <c r="X342" s="33">
        <f t="shared" si="253"/>
        <v>1.4887440000000001</v>
      </c>
      <c r="Y342" s="33">
        <f t="shared" si="253"/>
        <v>1.53512</v>
      </c>
      <c r="Z342" s="33">
        <f t="shared" si="253"/>
        <v>1.622376</v>
      </c>
    </row>
    <row r="343" spans="1:26" x14ac:dyDescent="0.2">
      <c r="A343" s="17"/>
      <c r="B343" s="7"/>
      <c r="C343" s="18"/>
      <c r="D343" s="18"/>
      <c r="E343" s="18"/>
      <c r="F343" s="18"/>
      <c r="G343" s="18"/>
      <c r="H343" s="18"/>
      <c r="I343" s="35" t="s">
        <v>41</v>
      </c>
      <c r="J343" s="37">
        <f>+J375</f>
        <v>0.98710127999999997</v>
      </c>
      <c r="K343" s="37">
        <f t="shared" ref="K343:O343" si="254">+K375</f>
        <v>1.02509648</v>
      </c>
      <c r="L343" s="37">
        <f t="shared" si="254"/>
        <v>1.09469152</v>
      </c>
      <c r="M343" s="37">
        <f t="shared" si="254"/>
        <v>1.1506859199999999</v>
      </c>
      <c r="N343" s="37">
        <f t="shared" si="254"/>
        <v>1.1838816000000001</v>
      </c>
      <c r="O343" s="37">
        <f t="shared" si="254"/>
        <v>1.24307568</v>
      </c>
      <c r="P343" s="38"/>
      <c r="Q343" s="18"/>
      <c r="R343" s="18"/>
      <c r="S343" s="18"/>
      <c r="T343" s="35" t="s">
        <v>41</v>
      </c>
      <c r="U343" s="37">
        <f>+U375</f>
        <v>0.99154368000000004</v>
      </c>
      <c r="V343" s="37">
        <f t="shared" ref="V343:Z343" si="255">+V375</f>
        <v>1.0397548799999998</v>
      </c>
      <c r="W343" s="37">
        <f t="shared" si="255"/>
        <v>1.0895731200000001</v>
      </c>
      <c r="X343" s="37">
        <f t="shared" si="255"/>
        <v>1.1458195200000001</v>
      </c>
      <c r="Y343" s="37">
        <f t="shared" si="255"/>
        <v>1.1892096000000001</v>
      </c>
      <c r="Z343" s="37">
        <f t="shared" si="255"/>
        <v>1.2486700799999999</v>
      </c>
    </row>
    <row r="344" spans="1:26" x14ac:dyDescent="0.2">
      <c r="A344" s="17"/>
      <c r="B344" s="7"/>
      <c r="C344" s="18"/>
      <c r="D344" s="18"/>
      <c r="E344" s="18"/>
      <c r="F344" s="18"/>
      <c r="G344" s="18"/>
      <c r="H344" s="18"/>
      <c r="I344" s="34" t="s">
        <v>39</v>
      </c>
      <c r="J344" s="34">
        <f t="shared" ref="J344:O344" si="256">+SUM(J341:J343)</f>
        <v>13.325867279999999</v>
      </c>
      <c r="K344" s="34">
        <f>+SUM(K341:K343)+0.01</f>
        <v>13.97380248</v>
      </c>
      <c r="L344" s="34">
        <f>+SUM(L341:L343)-0.01</f>
        <v>14.643335520000001</v>
      </c>
      <c r="M344" s="34">
        <f>+SUM(M341:M343)-0.01</f>
        <v>15.39925992</v>
      </c>
      <c r="N344" s="34">
        <f t="shared" si="256"/>
        <v>15.982401599999999</v>
      </c>
      <c r="O344" s="34">
        <f t="shared" si="256"/>
        <v>16.781521679999997</v>
      </c>
      <c r="P344" s="34"/>
      <c r="Q344" s="18"/>
      <c r="R344" s="18"/>
      <c r="S344" s="18"/>
      <c r="T344" s="34" t="s">
        <v>39</v>
      </c>
      <c r="U344" s="34">
        <f t="shared" ref="U344:Z344" si="257">+SUM(U341:U343)</f>
        <v>13.38583968</v>
      </c>
      <c r="V344" s="34">
        <f t="shared" si="257"/>
        <v>14.036690879999998</v>
      </c>
      <c r="W344" s="34">
        <f t="shared" si="257"/>
        <v>14.709237120000001</v>
      </c>
      <c r="X344" s="34">
        <f t="shared" si="257"/>
        <v>15.46856352</v>
      </c>
      <c r="Y344" s="34">
        <f>+SUM(Y341:Y343)+0.01</f>
        <v>16.054329600000003</v>
      </c>
      <c r="Z344" s="34">
        <f t="shared" si="257"/>
        <v>16.85704608</v>
      </c>
    </row>
    <row r="345" spans="1:26" x14ac:dyDescent="0.2">
      <c r="A345" s="17"/>
      <c r="B345" s="7"/>
      <c r="C345" s="18"/>
      <c r="D345" s="18"/>
      <c r="E345" s="18"/>
      <c r="F345" s="18"/>
      <c r="G345" s="18"/>
      <c r="H345" s="18"/>
      <c r="I345" s="35"/>
      <c r="J345" s="35"/>
      <c r="K345" s="35"/>
      <c r="L345" s="35"/>
      <c r="M345" s="35"/>
      <c r="N345" s="35"/>
      <c r="O345" s="35"/>
      <c r="P345" s="35"/>
      <c r="Q345" s="18"/>
      <c r="R345" s="18"/>
      <c r="S345" s="18"/>
      <c r="T345" s="35"/>
      <c r="U345" s="35"/>
      <c r="V345" s="35"/>
      <c r="W345" s="35"/>
      <c r="X345" s="35"/>
      <c r="Y345" s="35"/>
      <c r="Z345" s="35"/>
    </row>
    <row r="346" spans="1:26" x14ac:dyDescent="0.2">
      <c r="A346" s="17"/>
      <c r="B346" s="7"/>
      <c r="C346" s="18"/>
      <c r="D346" s="18"/>
      <c r="E346" s="18"/>
      <c r="F346" s="18"/>
      <c r="G346" s="20" t="s">
        <v>28</v>
      </c>
      <c r="H346" s="18"/>
      <c r="I346" s="39" t="s">
        <v>42</v>
      </c>
      <c r="J346" s="32">
        <f>+J362</f>
        <v>12.34</v>
      </c>
      <c r="K346" s="32">
        <f t="shared" ref="K346:O346" si="258">+K362</f>
        <v>12.94</v>
      </c>
      <c r="L346" s="32">
        <f t="shared" si="258"/>
        <v>13.56</v>
      </c>
      <c r="M346" s="32">
        <f t="shared" si="258"/>
        <v>14.26</v>
      </c>
      <c r="N346" s="32">
        <f t="shared" si="258"/>
        <v>14.8</v>
      </c>
      <c r="O346" s="32">
        <f t="shared" si="258"/>
        <v>15.54</v>
      </c>
      <c r="P346" s="32"/>
      <c r="Q346" s="18"/>
      <c r="R346" s="20" t="s">
        <v>3</v>
      </c>
      <c r="S346" s="18"/>
      <c r="T346" s="39" t="s">
        <v>42</v>
      </c>
      <c r="U346" s="32">
        <f>+U362</f>
        <v>12.34</v>
      </c>
      <c r="V346" s="32">
        <f t="shared" ref="V346:Z346" si="259">+V362</f>
        <v>12.94</v>
      </c>
      <c r="W346" s="32">
        <f t="shared" si="259"/>
        <v>13.56</v>
      </c>
      <c r="X346" s="32">
        <f t="shared" si="259"/>
        <v>14.26</v>
      </c>
      <c r="Y346" s="32">
        <f t="shared" si="259"/>
        <v>14.8</v>
      </c>
      <c r="Z346" s="32">
        <f t="shared" si="259"/>
        <v>15.54</v>
      </c>
    </row>
    <row r="347" spans="1:26" x14ac:dyDescent="0.2">
      <c r="A347" s="17"/>
      <c r="B347" s="7"/>
      <c r="C347" s="18"/>
      <c r="D347" s="18"/>
      <c r="E347" s="18"/>
      <c r="F347" s="18"/>
      <c r="G347" s="18"/>
      <c r="H347" s="18"/>
      <c r="I347" s="33" t="s">
        <v>40</v>
      </c>
      <c r="J347" s="33">
        <f>+J369</f>
        <v>1.36974</v>
      </c>
      <c r="K347" s="33">
        <f t="shared" ref="K347:O347" si="260">+K369</f>
        <v>1.43634</v>
      </c>
      <c r="L347" s="33">
        <f t="shared" si="260"/>
        <v>1.5051600000000001</v>
      </c>
      <c r="M347" s="33">
        <f t="shared" si="260"/>
        <v>1.5828599999999999</v>
      </c>
      <c r="N347" s="33">
        <f t="shared" si="260"/>
        <v>1.6428</v>
      </c>
      <c r="O347" s="33">
        <f t="shared" si="260"/>
        <v>1.7249399999999999</v>
      </c>
      <c r="P347" s="33"/>
      <c r="Q347" s="18"/>
      <c r="R347" s="18"/>
      <c r="S347" s="18"/>
      <c r="T347" s="33" t="s">
        <v>40</v>
      </c>
      <c r="U347" s="33">
        <f>+U369</f>
        <v>1.43144</v>
      </c>
      <c r="V347" s="33">
        <f t="shared" ref="V347:Z347" si="261">+V369</f>
        <v>1.5010399999999999</v>
      </c>
      <c r="W347" s="33">
        <f t="shared" si="261"/>
        <v>1.5729600000000001</v>
      </c>
      <c r="X347" s="33">
        <f t="shared" si="261"/>
        <v>1.6641600000000001</v>
      </c>
      <c r="Y347" s="33">
        <f t="shared" si="261"/>
        <v>1.7168000000000001</v>
      </c>
      <c r="Z347" s="33">
        <f t="shared" si="261"/>
        <v>1.80264</v>
      </c>
    </row>
    <row r="348" spans="1:26" x14ac:dyDescent="0.2">
      <c r="A348" s="17"/>
      <c r="B348" s="7"/>
      <c r="C348" s="18"/>
      <c r="D348" s="18"/>
      <c r="E348" s="18"/>
      <c r="F348" s="18"/>
      <c r="G348" s="18"/>
      <c r="H348" s="18"/>
      <c r="I348" s="35" t="s">
        <v>41</v>
      </c>
      <c r="J348" s="37">
        <f>+J376</f>
        <v>1.0967792000000001</v>
      </c>
      <c r="K348" s="37">
        <f t="shared" ref="K348:O348" si="262">+K376</f>
        <v>1.1501071999999999</v>
      </c>
      <c r="L348" s="37">
        <f t="shared" si="262"/>
        <v>1.1952128</v>
      </c>
      <c r="M348" s="37">
        <f t="shared" si="262"/>
        <v>1.2674288</v>
      </c>
      <c r="N348" s="37">
        <f t="shared" si="262"/>
        <v>1.3154240000000001</v>
      </c>
      <c r="O348" s="37">
        <f t="shared" si="262"/>
        <v>1.3911952000000001</v>
      </c>
      <c r="P348" s="38"/>
      <c r="Q348" s="18"/>
      <c r="R348" s="18"/>
      <c r="S348" s="18"/>
      <c r="T348" s="35" t="s">
        <v>41</v>
      </c>
      <c r="U348" s="37">
        <f>+U376</f>
        <v>1.1017152000000001</v>
      </c>
      <c r="V348" s="37">
        <f t="shared" ref="V348:Z348" si="263">+V376</f>
        <v>1.1552832</v>
      </c>
      <c r="W348" s="37">
        <f t="shared" si="263"/>
        <v>1.2106368000000001</v>
      </c>
      <c r="X348" s="37">
        <f t="shared" si="263"/>
        <v>1.2731328</v>
      </c>
      <c r="Y348" s="37">
        <f t="shared" si="263"/>
        <v>1.3213440000000001</v>
      </c>
      <c r="Z348" s="37">
        <f t="shared" si="263"/>
        <v>1.3874112000000001</v>
      </c>
    </row>
    <row r="349" spans="1:26" x14ac:dyDescent="0.2">
      <c r="A349" s="17"/>
      <c r="B349" s="7"/>
      <c r="C349" s="18"/>
      <c r="D349" s="18"/>
      <c r="E349" s="18"/>
      <c r="F349" s="18"/>
      <c r="G349" s="18"/>
      <c r="H349" s="18"/>
      <c r="I349" s="34" t="s">
        <v>39</v>
      </c>
      <c r="J349" s="34">
        <f t="shared" ref="J349:N349" si="264">+SUM(J346:J348)</f>
        <v>14.8065192</v>
      </c>
      <c r="K349" s="34">
        <f t="shared" si="264"/>
        <v>15.5264472</v>
      </c>
      <c r="L349" s="34">
        <f>+SUM(L346:L348)+0.01</f>
        <v>16.270372800000001</v>
      </c>
      <c r="M349" s="34">
        <f t="shared" si="264"/>
        <v>17.110288799999999</v>
      </c>
      <c r="N349" s="34">
        <f t="shared" si="264"/>
        <v>17.758224000000002</v>
      </c>
      <c r="O349" s="34">
        <f>+SUM(O346:O348)-0.01</f>
        <v>18.646135199999996</v>
      </c>
      <c r="P349" s="34"/>
      <c r="Q349" s="18"/>
      <c r="R349" s="18"/>
      <c r="S349" s="18"/>
      <c r="T349" s="34" t="s">
        <v>39</v>
      </c>
      <c r="U349" s="34">
        <f t="shared" ref="U349:Z349" si="265">+SUM(U346:U348)</f>
        <v>14.873155199999999</v>
      </c>
      <c r="V349" s="34">
        <f t="shared" si="265"/>
        <v>15.596323199999999</v>
      </c>
      <c r="W349" s="34">
        <f t="shared" si="265"/>
        <v>16.3435968</v>
      </c>
      <c r="X349" s="34">
        <f>+SUM(X346:X348)-0.01</f>
        <v>17.187292799999998</v>
      </c>
      <c r="Y349" s="34">
        <f t="shared" si="265"/>
        <v>17.838144</v>
      </c>
      <c r="Z349" s="34">
        <f t="shared" si="265"/>
        <v>18.730051199999998</v>
      </c>
    </row>
    <row r="350" spans="1:26" x14ac:dyDescent="0.2">
      <c r="A350" s="17"/>
      <c r="B350" s="7"/>
      <c r="C350" s="18"/>
      <c r="D350" s="18"/>
      <c r="E350" s="18"/>
      <c r="F350" s="18"/>
      <c r="G350" s="18"/>
      <c r="H350" s="18"/>
      <c r="I350" s="35"/>
      <c r="J350" s="35"/>
      <c r="K350" s="35"/>
      <c r="L350" s="35"/>
      <c r="M350" s="35"/>
      <c r="N350" s="35"/>
      <c r="O350" s="35"/>
      <c r="P350" s="35"/>
      <c r="Q350" s="18"/>
      <c r="R350" s="18"/>
      <c r="S350" s="18"/>
      <c r="T350" s="35"/>
      <c r="U350" s="35"/>
      <c r="V350" s="35"/>
      <c r="W350" s="35"/>
      <c r="X350" s="35"/>
      <c r="Y350" s="35"/>
      <c r="Z350" s="35"/>
    </row>
    <row r="351" spans="1:26" hidden="1" outlineLevel="1" x14ac:dyDescent="0.2">
      <c r="A351" s="17"/>
      <c r="B351" s="7"/>
      <c r="C351" s="18"/>
      <c r="D351" s="18"/>
      <c r="E351" s="18"/>
      <c r="F351" s="18"/>
      <c r="G351" s="18"/>
      <c r="H351" s="18"/>
      <c r="I351" s="18"/>
      <c r="J351" s="42" t="s">
        <v>37</v>
      </c>
      <c r="K351" s="42"/>
      <c r="L351" s="42"/>
      <c r="M351" s="42"/>
      <c r="N351" s="42"/>
      <c r="O351" s="42"/>
      <c r="P351" s="36"/>
      <c r="Q351" s="18"/>
      <c r="R351" s="18"/>
      <c r="S351" s="18"/>
      <c r="T351" s="18"/>
      <c r="U351" s="42" t="s">
        <v>37</v>
      </c>
      <c r="V351" s="42"/>
      <c r="W351" s="42"/>
      <c r="X351" s="42"/>
      <c r="Y351" s="42"/>
      <c r="Z351" s="42"/>
    </row>
    <row r="352" spans="1:26" hidden="1" outlineLevel="1" x14ac:dyDescent="0.2">
      <c r="A352" s="17"/>
      <c r="B352" s="7"/>
      <c r="C352" s="18"/>
      <c r="D352" s="18"/>
      <c r="E352" s="18"/>
      <c r="F352" s="18"/>
      <c r="G352" s="18"/>
      <c r="H352" s="18"/>
      <c r="I352" s="18"/>
      <c r="J352" s="10">
        <f t="shared" ref="J352:O352" si="266">+J323-J334</f>
        <v>0</v>
      </c>
      <c r="K352" s="10">
        <f t="shared" si="266"/>
        <v>0</v>
      </c>
      <c r="L352" s="10">
        <f t="shared" si="266"/>
        <v>0</v>
      </c>
      <c r="M352" s="10">
        <f t="shared" si="266"/>
        <v>0</v>
      </c>
      <c r="N352" s="10">
        <f t="shared" si="266"/>
        <v>0</v>
      </c>
      <c r="O352" s="10">
        <f t="shared" si="266"/>
        <v>0</v>
      </c>
      <c r="P352" s="10"/>
      <c r="Q352" s="18"/>
      <c r="R352" s="18"/>
      <c r="S352" s="18"/>
      <c r="T352" s="18"/>
      <c r="U352" s="10">
        <f t="shared" ref="U352:Z352" si="267">+U323-U334</f>
        <v>0</v>
      </c>
      <c r="V352" s="10">
        <f t="shared" si="267"/>
        <v>0</v>
      </c>
      <c r="W352" s="10">
        <f t="shared" si="267"/>
        <v>0</v>
      </c>
      <c r="X352" s="10">
        <f t="shared" si="267"/>
        <v>0</v>
      </c>
      <c r="Y352" s="10">
        <f t="shared" si="267"/>
        <v>0</v>
      </c>
      <c r="Z352" s="10">
        <f t="shared" si="267"/>
        <v>0</v>
      </c>
    </row>
    <row r="353" spans="1:26" hidden="1" outlineLevel="1" x14ac:dyDescent="0.2">
      <c r="A353" s="17"/>
      <c r="B353" s="7"/>
      <c r="C353" s="18"/>
      <c r="D353" s="18"/>
      <c r="E353" s="18"/>
      <c r="F353" s="18"/>
      <c r="G353" s="18"/>
      <c r="H353" s="18"/>
      <c r="I353" s="18"/>
      <c r="J353" s="10">
        <f t="shared" ref="J353:O353" si="268">+J324-J339</f>
        <v>0</v>
      </c>
      <c r="K353" s="10">
        <f t="shared" si="268"/>
        <v>0</v>
      </c>
      <c r="L353" s="10">
        <f t="shared" si="268"/>
        <v>0</v>
      </c>
      <c r="M353" s="10">
        <f t="shared" si="268"/>
        <v>0</v>
      </c>
      <c r="N353" s="10">
        <f t="shared" si="268"/>
        <v>0</v>
      </c>
      <c r="O353" s="10">
        <f t="shared" si="268"/>
        <v>0</v>
      </c>
      <c r="P353" s="10"/>
      <c r="Q353" s="18"/>
      <c r="R353" s="18"/>
      <c r="S353" s="18"/>
      <c r="T353" s="18"/>
      <c r="U353" s="10">
        <f t="shared" ref="U353:Z353" si="269">+U324-U339</f>
        <v>0</v>
      </c>
      <c r="V353" s="10">
        <f t="shared" si="269"/>
        <v>0</v>
      </c>
      <c r="W353" s="10">
        <f t="shared" si="269"/>
        <v>0</v>
      </c>
      <c r="X353" s="10">
        <f t="shared" si="269"/>
        <v>0</v>
      </c>
      <c r="Y353" s="10">
        <f t="shared" si="269"/>
        <v>0</v>
      </c>
      <c r="Z353" s="10">
        <f t="shared" si="269"/>
        <v>0</v>
      </c>
    </row>
    <row r="354" spans="1:26" hidden="1" outlineLevel="1" x14ac:dyDescent="0.2">
      <c r="A354" s="17"/>
      <c r="B354" s="7"/>
      <c r="C354" s="18"/>
      <c r="D354" s="18"/>
      <c r="E354" s="18"/>
      <c r="F354" s="18"/>
      <c r="G354" s="18"/>
      <c r="H354" s="18"/>
      <c r="I354" s="18"/>
      <c r="J354" s="10">
        <f t="shared" ref="J354:O354" si="270">+J325-J344</f>
        <v>0</v>
      </c>
      <c r="K354" s="10">
        <f t="shared" si="270"/>
        <v>0</v>
      </c>
      <c r="L354" s="10">
        <f t="shared" si="270"/>
        <v>0</v>
      </c>
      <c r="M354" s="10">
        <f t="shared" si="270"/>
        <v>0</v>
      </c>
      <c r="N354" s="10">
        <f t="shared" si="270"/>
        <v>0</v>
      </c>
      <c r="O354" s="10">
        <f t="shared" si="270"/>
        <v>0</v>
      </c>
      <c r="P354" s="10"/>
      <c r="Q354" s="18"/>
      <c r="R354" s="18"/>
      <c r="S354" s="18"/>
      <c r="T354" s="18"/>
      <c r="U354" s="10">
        <f t="shared" ref="U354:Z354" si="271">+U325-U344</f>
        <v>0</v>
      </c>
      <c r="V354" s="10">
        <f t="shared" si="271"/>
        <v>0</v>
      </c>
      <c r="W354" s="10">
        <f t="shared" si="271"/>
        <v>0</v>
      </c>
      <c r="X354" s="10">
        <f t="shared" si="271"/>
        <v>0</v>
      </c>
      <c r="Y354" s="10">
        <f t="shared" si="271"/>
        <v>0</v>
      </c>
      <c r="Z354" s="10">
        <f t="shared" si="271"/>
        <v>0</v>
      </c>
    </row>
    <row r="355" spans="1:26" hidden="1" outlineLevel="1" x14ac:dyDescent="0.2">
      <c r="A355" s="17"/>
      <c r="B355" s="7"/>
      <c r="C355" s="18"/>
      <c r="D355" s="18"/>
      <c r="E355" s="18"/>
      <c r="F355" s="18"/>
      <c r="G355" s="18"/>
      <c r="H355" s="18"/>
      <c r="I355" s="18"/>
      <c r="J355" s="10">
        <f t="shared" ref="J355:O355" si="272">+J326-J349</f>
        <v>0</v>
      </c>
      <c r="K355" s="10">
        <f t="shared" si="272"/>
        <v>0</v>
      </c>
      <c r="L355" s="10">
        <f t="shared" si="272"/>
        <v>0</v>
      </c>
      <c r="M355" s="10">
        <f t="shared" si="272"/>
        <v>0</v>
      </c>
      <c r="N355" s="10">
        <f t="shared" si="272"/>
        <v>0</v>
      </c>
      <c r="O355" s="10">
        <f t="shared" si="272"/>
        <v>0</v>
      </c>
      <c r="P355" s="10"/>
      <c r="Q355" s="18"/>
      <c r="R355" s="18"/>
      <c r="S355" s="18"/>
      <c r="T355" s="18"/>
      <c r="U355" s="10">
        <f t="shared" ref="U355:Z355" si="273">+U326-U349</f>
        <v>0</v>
      </c>
      <c r="V355" s="10">
        <f t="shared" si="273"/>
        <v>0</v>
      </c>
      <c r="W355" s="10">
        <f t="shared" si="273"/>
        <v>0</v>
      </c>
      <c r="X355" s="10">
        <f t="shared" si="273"/>
        <v>0</v>
      </c>
      <c r="Y355" s="10">
        <f t="shared" si="273"/>
        <v>0</v>
      </c>
      <c r="Z355" s="10">
        <f t="shared" si="273"/>
        <v>0</v>
      </c>
    </row>
    <row r="356" spans="1:26" hidden="1" outlineLevel="1" x14ac:dyDescent="0.2">
      <c r="A356" s="17"/>
      <c r="B356" s="7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idden="1" outlineLevel="1" x14ac:dyDescent="0.2">
      <c r="A357" s="17"/>
      <c r="B357" s="7"/>
      <c r="C357" s="18"/>
      <c r="D357" s="18"/>
      <c r="E357" s="18"/>
      <c r="F357" s="18"/>
      <c r="G357" s="18"/>
      <c r="H357" s="18"/>
      <c r="I357" s="17"/>
      <c r="J357" s="42" t="s">
        <v>35</v>
      </c>
      <c r="K357" s="42"/>
      <c r="L357" s="42"/>
      <c r="M357" s="42"/>
      <c r="N357" s="42"/>
      <c r="O357" s="42"/>
      <c r="P357" s="36"/>
      <c r="Q357" s="7"/>
      <c r="R357" s="18"/>
      <c r="S357" s="18"/>
      <c r="T357" s="17"/>
      <c r="U357" s="42" t="s">
        <v>35</v>
      </c>
      <c r="V357" s="42"/>
      <c r="W357" s="42"/>
      <c r="X357" s="42"/>
      <c r="Y357" s="42"/>
      <c r="Z357" s="42"/>
    </row>
    <row r="358" spans="1:26" hidden="1" outlineLevel="1" x14ac:dyDescent="0.2">
      <c r="A358" s="17"/>
      <c r="B358" s="7"/>
      <c r="C358" s="18"/>
      <c r="D358" s="18"/>
      <c r="E358" s="18"/>
      <c r="F358" s="18"/>
      <c r="G358" s="18"/>
      <c r="H358" s="18"/>
      <c r="I358" s="17"/>
      <c r="J358" s="5">
        <v>1</v>
      </c>
      <c r="K358" s="5">
        <v>2</v>
      </c>
      <c r="L358" s="5">
        <v>3</v>
      </c>
      <c r="M358" s="5">
        <v>4</v>
      </c>
      <c r="N358" s="5">
        <v>5</v>
      </c>
      <c r="O358" s="5">
        <v>6</v>
      </c>
      <c r="P358" s="5"/>
      <c r="Q358" s="7"/>
      <c r="R358" s="18"/>
      <c r="S358" s="18"/>
      <c r="T358" s="17"/>
      <c r="U358" s="5">
        <v>1</v>
      </c>
      <c r="V358" s="5">
        <v>2</v>
      </c>
      <c r="W358" s="5">
        <v>3</v>
      </c>
      <c r="X358" s="5">
        <v>4</v>
      </c>
      <c r="Y358" s="5">
        <v>5</v>
      </c>
      <c r="Z358" s="5">
        <v>6</v>
      </c>
    </row>
    <row r="359" spans="1:26" hidden="1" outlineLevel="1" x14ac:dyDescent="0.2">
      <c r="A359" s="17"/>
      <c r="B359" s="7"/>
      <c r="C359" s="18"/>
      <c r="D359" s="18"/>
      <c r="E359" s="18"/>
      <c r="F359" s="18"/>
      <c r="G359" s="18"/>
      <c r="H359" s="18"/>
      <c r="I359" s="17"/>
      <c r="J359" s="4">
        <f t="shared" ref="J359:O362" si="274">+C323</f>
        <v>9.8719999999999999</v>
      </c>
      <c r="K359" s="4">
        <f t="shared" si="274"/>
        <v>10.352</v>
      </c>
      <c r="L359" s="4">
        <f t="shared" si="274"/>
        <v>10.848000000000001</v>
      </c>
      <c r="M359" s="4">
        <f t="shared" si="274"/>
        <v>11.408000000000001</v>
      </c>
      <c r="N359" s="4">
        <f t="shared" si="274"/>
        <v>11.840000000000002</v>
      </c>
      <c r="O359" s="4">
        <f t="shared" si="274"/>
        <v>12.432</v>
      </c>
      <c r="P359" s="4"/>
      <c r="Q359" s="7"/>
      <c r="R359" s="18"/>
      <c r="S359" s="18"/>
      <c r="T359" s="17"/>
      <c r="U359" s="4">
        <f>+C323</f>
        <v>9.8719999999999999</v>
      </c>
      <c r="V359" s="4">
        <f t="shared" ref="V359:V362" si="275">+D323</f>
        <v>10.352</v>
      </c>
      <c r="W359" s="4">
        <f t="shared" ref="W359:W362" si="276">+E323</f>
        <v>10.848000000000001</v>
      </c>
      <c r="X359" s="4">
        <f t="shared" ref="X359:X362" si="277">+F323</f>
        <v>11.408000000000001</v>
      </c>
      <c r="Y359" s="4">
        <f t="shared" ref="Y359:Y362" si="278">+G323</f>
        <v>11.840000000000002</v>
      </c>
      <c r="Z359" s="4">
        <f t="shared" ref="Z359:Z362" si="279">+H323</f>
        <v>12.432</v>
      </c>
    </row>
    <row r="360" spans="1:26" hidden="1" outlineLevel="1" x14ac:dyDescent="0.2">
      <c r="A360" s="17"/>
      <c r="B360" s="7"/>
      <c r="C360" s="18"/>
      <c r="D360" s="18"/>
      <c r="E360" s="18"/>
      <c r="F360" s="18"/>
      <c r="G360" s="18"/>
      <c r="H360" s="18"/>
      <c r="I360" s="17"/>
      <c r="J360" s="4">
        <f t="shared" si="274"/>
        <v>10.488999999999999</v>
      </c>
      <c r="K360" s="4">
        <f t="shared" si="274"/>
        <v>10.998999999999999</v>
      </c>
      <c r="L360" s="4">
        <f t="shared" si="274"/>
        <v>11.526</v>
      </c>
      <c r="M360" s="4">
        <f t="shared" si="274"/>
        <v>12.120999999999999</v>
      </c>
      <c r="N360" s="4">
        <f t="shared" si="274"/>
        <v>12.58</v>
      </c>
      <c r="O360" s="4">
        <f t="shared" si="274"/>
        <v>13.209</v>
      </c>
      <c r="P360" s="4"/>
      <c r="Q360" s="7"/>
      <c r="R360" s="18"/>
      <c r="S360" s="18"/>
      <c r="T360" s="17"/>
      <c r="U360" s="4">
        <f>+C324</f>
        <v>10.488999999999999</v>
      </c>
      <c r="V360" s="4">
        <f t="shared" si="275"/>
        <v>10.998999999999999</v>
      </c>
      <c r="W360" s="4">
        <f t="shared" si="276"/>
        <v>11.526</v>
      </c>
      <c r="X360" s="4">
        <f t="shared" si="277"/>
        <v>12.120999999999999</v>
      </c>
      <c r="Y360" s="4">
        <f t="shared" si="278"/>
        <v>12.58</v>
      </c>
      <c r="Z360" s="4">
        <f t="shared" si="279"/>
        <v>13.209</v>
      </c>
    </row>
    <row r="361" spans="1:26" hidden="1" outlineLevel="1" x14ac:dyDescent="0.2">
      <c r="A361" s="17"/>
      <c r="B361" s="7"/>
      <c r="C361" s="18"/>
      <c r="D361" s="18"/>
      <c r="E361" s="18"/>
      <c r="F361" s="18"/>
      <c r="G361" s="18"/>
      <c r="H361" s="18"/>
      <c r="I361" s="17"/>
      <c r="J361" s="4">
        <f t="shared" si="274"/>
        <v>11.106</v>
      </c>
      <c r="K361" s="4">
        <f t="shared" si="274"/>
        <v>11.645999999999999</v>
      </c>
      <c r="L361" s="4">
        <f t="shared" si="274"/>
        <v>12.204000000000001</v>
      </c>
      <c r="M361" s="4">
        <f t="shared" si="274"/>
        <v>12.834</v>
      </c>
      <c r="N361" s="4">
        <f t="shared" si="274"/>
        <v>13.32</v>
      </c>
      <c r="O361" s="4">
        <f t="shared" si="274"/>
        <v>13.985999999999999</v>
      </c>
      <c r="P361" s="4"/>
      <c r="Q361" s="7"/>
      <c r="R361" s="18"/>
      <c r="S361" s="18"/>
      <c r="T361" s="17"/>
      <c r="U361" s="4">
        <f>+C325</f>
        <v>11.106</v>
      </c>
      <c r="V361" s="4">
        <f t="shared" si="275"/>
        <v>11.645999999999999</v>
      </c>
      <c r="W361" s="4">
        <f t="shared" si="276"/>
        <v>12.204000000000001</v>
      </c>
      <c r="X361" s="4">
        <f t="shared" si="277"/>
        <v>12.834</v>
      </c>
      <c r="Y361" s="4">
        <f t="shared" si="278"/>
        <v>13.32</v>
      </c>
      <c r="Z361" s="4">
        <f t="shared" si="279"/>
        <v>13.985999999999999</v>
      </c>
    </row>
    <row r="362" spans="1:26" hidden="1" outlineLevel="1" x14ac:dyDescent="0.2">
      <c r="A362" s="17"/>
      <c r="B362" s="7"/>
      <c r="C362" s="18"/>
      <c r="D362" s="18"/>
      <c r="E362" s="18"/>
      <c r="F362" s="18"/>
      <c r="G362" s="18"/>
      <c r="H362" s="18"/>
      <c r="I362" s="17"/>
      <c r="J362" s="4">
        <f t="shared" si="274"/>
        <v>12.34</v>
      </c>
      <c r="K362" s="4">
        <f t="shared" si="274"/>
        <v>12.94</v>
      </c>
      <c r="L362" s="4">
        <f t="shared" si="274"/>
        <v>13.56</v>
      </c>
      <c r="M362" s="4">
        <f t="shared" si="274"/>
        <v>14.26</v>
      </c>
      <c r="N362" s="4">
        <f t="shared" si="274"/>
        <v>14.8</v>
      </c>
      <c r="O362" s="4">
        <f t="shared" si="274"/>
        <v>15.54</v>
      </c>
      <c r="P362" s="4"/>
      <c r="Q362" s="7"/>
      <c r="R362" s="18"/>
      <c r="S362" s="18"/>
      <c r="T362" s="17"/>
      <c r="U362" s="4">
        <f>+C326</f>
        <v>12.34</v>
      </c>
      <c r="V362" s="4">
        <f t="shared" si="275"/>
        <v>12.94</v>
      </c>
      <c r="W362" s="4">
        <f t="shared" si="276"/>
        <v>13.56</v>
      </c>
      <c r="X362" s="4">
        <f t="shared" si="277"/>
        <v>14.26</v>
      </c>
      <c r="Y362" s="4">
        <f t="shared" si="278"/>
        <v>14.8</v>
      </c>
      <c r="Z362" s="4">
        <f t="shared" si="279"/>
        <v>15.54</v>
      </c>
    </row>
    <row r="363" spans="1:26" hidden="1" outlineLevel="1" x14ac:dyDescent="0.2">
      <c r="A363" s="17"/>
      <c r="B363" s="7"/>
      <c r="C363" s="18"/>
      <c r="D363" s="18"/>
      <c r="E363" s="18"/>
      <c r="F363" s="18"/>
      <c r="G363" s="18"/>
      <c r="H363" s="18"/>
      <c r="I363" s="17"/>
      <c r="J363" s="4"/>
      <c r="K363" s="4"/>
      <c r="L363" s="4"/>
      <c r="M363" s="4"/>
      <c r="N363" s="4"/>
      <c r="O363" s="4"/>
      <c r="P363" s="4"/>
      <c r="Q363" s="7"/>
      <c r="R363" s="18"/>
      <c r="S363" s="18"/>
      <c r="T363" s="17"/>
      <c r="U363" s="7"/>
      <c r="V363" s="4"/>
      <c r="W363" s="4"/>
      <c r="X363" s="4"/>
      <c r="Y363" s="4"/>
      <c r="Z363" s="4"/>
    </row>
    <row r="364" spans="1:26" hidden="1" outlineLevel="1" x14ac:dyDescent="0.2">
      <c r="A364" s="17"/>
      <c r="B364" s="7"/>
      <c r="C364" s="18"/>
      <c r="D364" s="18"/>
      <c r="E364" s="18"/>
      <c r="F364" s="18"/>
      <c r="G364" s="18"/>
      <c r="H364" s="18"/>
      <c r="I364" s="17"/>
      <c r="J364" s="42" t="s">
        <v>18</v>
      </c>
      <c r="K364" s="42"/>
      <c r="L364" s="42"/>
      <c r="M364" s="42"/>
      <c r="N364" s="42"/>
      <c r="O364" s="42"/>
      <c r="P364" s="36"/>
      <c r="Q364" s="7"/>
      <c r="R364" s="18"/>
      <c r="S364" s="18"/>
      <c r="T364" s="17"/>
      <c r="U364" s="42" t="s">
        <v>18</v>
      </c>
      <c r="V364" s="42"/>
      <c r="W364" s="42"/>
      <c r="X364" s="42"/>
      <c r="Y364" s="42"/>
      <c r="Z364" s="42"/>
    </row>
    <row r="365" spans="1:26" hidden="1" outlineLevel="1" x14ac:dyDescent="0.2">
      <c r="A365" s="17"/>
      <c r="B365" s="7"/>
      <c r="C365" s="18"/>
      <c r="D365" s="18"/>
      <c r="E365" s="18"/>
      <c r="F365" s="18"/>
      <c r="G365" s="18"/>
      <c r="H365" s="18"/>
      <c r="I365" s="17"/>
      <c r="J365" s="5">
        <v>1</v>
      </c>
      <c r="K365" s="5">
        <v>2</v>
      </c>
      <c r="L365" s="5">
        <v>3</v>
      </c>
      <c r="M365" s="5">
        <v>4</v>
      </c>
      <c r="N365" s="5">
        <v>5</v>
      </c>
      <c r="O365" s="5">
        <v>6</v>
      </c>
      <c r="P365" s="5"/>
      <c r="Q365" s="7"/>
      <c r="R365" s="18"/>
      <c r="S365" s="18"/>
      <c r="T365" s="17"/>
      <c r="U365" s="5">
        <v>1</v>
      </c>
      <c r="V365" s="5">
        <v>2</v>
      </c>
      <c r="W365" s="5">
        <v>3</v>
      </c>
      <c r="X365" s="5">
        <v>4</v>
      </c>
      <c r="Y365" s="5">
        <v>5</v>
      </c>
      <c r="Z365" s="5">
        <v>6</v>
      </c>
    </row>
    <row r="366" spans="1:26" hidden="1" outlineLevel="1" x14ac:dyDescent="0.2">
      <c r="A366" s="17"/>
      <c r="B366" s="7"/>
      <c r="C366" s="18"/>
      <c r="D366" s="18"/>
      <c r="E366" s="18"/>
      <c r="F366" s="18"/>
      <c r="G366" s="18"/>
      <c r="H366" s="18"/>
      <c r="I366" s="17"/>
      <c r="J366" s="4">
        <f t="shared" ref="J366:O369" si="280">(C323*$M$141)</f>
        <v>1.0957920000000001</v>
      </c>
      <c r="K366" s="4">
        <f t="shared" si="280"/>
        <v>1.1490720000000001</v>
      </c>
      <c r="L366" s="4">
        <f t="shared" si="280"/>
        <v>1.2041280000000001</v>
      </c>
      <c r="M366" s="4">
        <f t="shared" si="280"/>
        <v>1.2662880000000001</v>
      </c>
      <c r="N366" s="4">
        <f t="shared" si="280"/>
        <v>1.3142400000000003</v>
      </c>
      <c r="O366" s="4">
        <f t="shared" si="280"/>
        <v>1.3799520000000001</v>
      </c>
      <c r="P366" s="4"/>
      <c r="Q366" s="7"/>
      <c r="R366" s="18"/>
      <c r="S366" s="18"/>
      <c r="T366" s="17"/>
      <c r="U366" s="4">
        <f t="shared" ref="U366:Z369" si="281">(C323*$X$141)</f>
        <v>1.1451519999999999</v>
      </c>
      <c r="V366" s="4">
        <f>(D323*$X$141)+0.01</f>
        <v>1.2108320000000001</v>
      </c>
      <c r="W366" s="4">
        <f>(E323*$X$141)-0.01</f>
        <v>1.2483680000000001</v>
      </c>
      <c r="X366" s="4">
        <f t="shared" si="281"/>
        <v>1.3233280000000003</v>
      </c>
      <c r="Y366" s="4">
        <f t="shared" si="281"/>
        <v>1.3734400000000002</v>
      </c>
      <c r="Z366" s="4">
        <f t="shared" si="281"/>
        <v>1.4421120000000001</v>
      </c>
    </row>
    <row r="367" spans="1:26" hidden="1" outlineLevel="1" x14ac:dyDescent="0.2">
      <c r="A367" s="17"/>
      <c r="B367" s="7"/>
      <c r="C367" s="18"/>
      <c r="D367" s="18"/>
      <c r="E367" s="18"/>
      <c r="F367" s="18"/>
      <c r="G367" s="18"/>
      <c r="H367" s="18"/>
      <c r="I367" s="17"/>
      <c r="J367" s="4">
        <f t="shared" si="280"/>
        <v>1.1642789999999998</v>
      </c>
      <c r="K367" s="4">
        <f t="shared" si="280"/>
        <v>1.2208889999999999</v>
      </c>
      <c r="L367" s="4">
        <f t="shared" si="280"/>
        <v>1.2793859999999999</v>
      </c>
      <c r="M367" s="4">
        <f t="shared" si="280"/>
        <v>1.3454309999999998</v>
      </c>
      <c r="N367" s="4">
        <f t="shared" si="280"/>
        <v>1.39638</v>
      </c>
      <c r="O367" s="4">
        <f t="shared" si="280"/>
        <v>1.466199</v>
      </c>
      <c r="P367" s="4"/>
      <c r="Q367" s="7"/>
      <c r="R367" s="18"/>
      <c r="S367" s="18"/>
      <c r="T367" s="17"/>
      <c r="U367" s="4">
        <f>(C324*$X$141)-0.01</f>
        <v>1.2067239999999999</v>
      </c>
      <c r="V367" s="4">
        <f t="shared" si="281"/>
        <v>1.275884</v>
      </c>
      <c r="W367" s="4">
        <f>(E324*$X$141)-0.01</f>
        <v>1.327016</v>
      </c>
      <c r="X367" s="4">
        <f t="shared" si="281"/>
        <v>1.4060359999999998</v>
      </c>
      <c r="Y367" s="4">
        <f t="shared" si="281"/>
        <v>1.4592800000000001</v>
      </c>
      <c r="Z367" s="4">
        <f t="shared" si="281"/>
        <v>1.5322439999999999</v>
      </c>
    </row>
    <row r="368" spans="1:26" hidden="1" outlineLevel="1" x14ac:dyDescent="0.2">
      <c r="A368" s="17"/>
      <c r="B368" s="7"/>
      <c r="C368" s="18"/>
      <c r="D368" s="18"/>
      <c r="E368" s="18"/>
      <c r="F368" s="18"/>
      <c r="G368" s="18"/>
      <c r="H368" s="18"/>
      <c r="I368" s="17"/>
      <c r="J368" s="4">
        <f t="shared" si="280"/>
        <v>1.232766</v>
      </c>
      <c r="K368" s="4">
        <f t="shared" si="280"/>
        <v>1.2927059999999999</v>
      </c>
      <c r="L368" s="4">
        <f t="shared" si="280"/>
        <v>1.3546440000000002</v>
      </c>
      <c r="M368" s="4">
        <f t="shared" si="280"/>
        <v>1.424574</v>
      </c>
      <c r="N368" s="4">
        <f t="shared" si="280"/>
        <v>1.4785200000000001</v>
      </c>
      <c r="O368" s="4">
        <f t="shared" si="280"/>
        <v>1.552446</v>
      </c>
      <c r="P368" s="4"/>
      <c r="Q368" s="7"/>
      <c r="R368" s="18"/>
      <c r="S368" s="18"/>
      <c r="T368" s="17"/>
      <c r="U368" s="4">
        <f t="shared" si="281"/>
        <v>1.2882960000000001</v>
      </c>
      <c r="V368" s="4">
        <f t="shared" si="281"/>
        <v>1.3509359999999999</v>
      </c>
      <c r="W368" s="4">
        <f t="shared" si="281"/>
        <v>1.415664</v>
      </c>
      <c r="X368" s="4">
        <f t="shared" si="281"/>
        <v>1.4887440000000001</v>
      </c>
      <c r="Y368" s="4">
        <f>(G325*$X$141)-0.01</f>
        <v>1.53512</v>
      </c>
      <c r="Z368" s="4">
        <f t="shared" si="281"/>
        <v>1.622376</v>
      </c>
    </row>
    <row r="369" spans="1:26" hidden="1" outlineLevel="1" x14ac:dyDescent="0.2">
      <c r="A369" s="17"/>
      <c r="B369" s="7"/>
      <c r="C369" s="18"/>
      <c r="D369" s="18"/>
      <c r="E369" s="18"/>
      <c r="F369" s="18"/>
      <c r="G369" s="18"/>
      <c r="H369" s="18"/>
      <c r="I369" s="17"/>
      <c r="J369" s="4">
        <f t="shared" si="280"/>
        <v>1.36974</v>
      </c>
      <c r="K369" s="4">
        <f t="shared" si="280"/>
        <v>1.43634</v>
      </c>
      <c r="L369" s="4">
        <f t="shared" si="280"/>
        <v>1.5051600000000001</v>
      </c>
      <c r="M369" s="4">
        <f t="shared" si="280"/>
        <v>1.5828599999999999</v>
      </c>
      <c r="N369" s="4">
        <f t="shared" si="280"/>
        <v>1.6428</v>
      </c>
      <c r="O369" s="4">
        <f t="shared" si="280"/>
        <v>1.7249399999999999</v>
      </c>
      <c r="P369" s="4"/>
      <c r="Q369" s="7"/>
      <c r="R369" s="18"/>
      <c r="S369" s="18"/>
      <c r="T369" s="17"/>
      <c r="U369" s="4">
        <f t="shared" si="281"/>
        <v>1.43144</v>
      </c>
      <c r="V369" s="4">
        <f t="shared" si="281"/>
        <v>1.5010399999999999</v>
      </c>
      <c r="W369" s="4">
        <f t="shared" si="281"/>
        <v>1.5729600000000001</v>
      </c>
      <c r="X369" s="4">
        <f>(F326*$X$141)+0.01</f>
        <v>1.6641600000000001</v>
      </c>
      <c r="Y369" s="4">
        <f t="shared" si="281"/>
        <v>1.7168000000000001</v>
      </c>
      <c r="Z369" s="4">
        <f t="shared" si="281"/>
        <v>1.80264</v>
      </c>
    </row>
    <row r="370" spans="1:26" hidden="1" outlineLevel="1" x14ac:dyDescent="0.2">
      <c r="A370" s="17"/>
      <c r="B370" s="7"/>
      <c r="C370" s="18"/>
      <c r="D370" s="18"/>
      <c r="E370" s="18"/>
      <c r="F370" s="18"/>
      <c r="G370" s="18"/>
      <c r="H370" s="18"/>
      <c r="I370" s="17"/>
      <c r="J370" s="4"/>
      <c r="K370" s="4"/>
      <c r="L370" s="4"/>
      <c r="M370" s="4"/>
      <c r="N370" s="4"/>
      <c r="O370" s="4"/>
      <c r="P370" s="4"/>
      <c r="Q370" s="7"/>
      <c r="R370" s="18"/>
      <c r="S370" s="18"/>
      <c r="T370" s="17"/>
      <c r="U370" s="4"/>
      <c r="V370" s="4"/>
      <c r="W370" s="4"/>
      <c r="X370" s="4"/>
      <c r="Y370" s="4"/>
      <c r="Z370" s="4"/>
    </row>
    <row r="371" spans="1:26" hidden="1" outlineLevel="1" x14ac:dyDescent="0.2">
      <c r="A371" s="17"/>
      <c r="B371" s="7"/>
      <c r="C371" s="18"/>
      <c r="D371" s="18"/>
      <c r="E371" s="18"/>
      <c r="F371" s="18"/>
      <c r="G371" s="18"/>
      <c r="H371" s="18"/>
      <c r="I371" s="17"/>
      <c r="J371" s="42" t="s">
        <v>43</v>
      </c>
      <c r="K371" s="42"/>
      <c r="L371" s="42"/>
      <c r="M371" s="42"/>
      <c r="N371" s="42"/>
      <c r="O371" s="42"/>
      <c r="P371" s="36"/>
      <c r="Q371" s="7"/>
      <c r="R371" s="18"/>
      <c r="S371" s="18"/>
      <c r="T371" s="17"/>
      <c r="U371" s="42" t="s">
        <v>43</v>
      </c>
      <c r="V371" s="42"/>
      <c r="W371" s="42"/>
      <c r="X371" s="42"/>
      <c r="Y371" s="42"/>
      <c r="Z371" s="42"/>
    </row>
    <row r="372" spans="1:26" hidden="1" outlineLevel="1" x14ac:dyDescent="0.2">
      <c r="A372" s="17"/>
      <c r="B372" s="7"/>
      <c r="C372" s="18"/>
      <c r="D372" s="18"/>
      <c r="E372" s="18"/>
      <c r="F372" s="18"/>
      <c r="G372" s="18"/>
      <c r="H372" s="18"/>
      <c r="I372" s="17"/>
      <c r="J372" s="5">
        <v>1</v>
      </c>
      <c r="K372" s="5">
        <v>2</v>
      </c>
      <c r="L372" s="5">
        <v>3</v>
      </c>
      <c r="M372" s="5">
        <v>4</v>
      </c>
      <c r="N372" s="5">
        <v>5</v>
      </c>
      <c r="O372" s="5">
        <v>6</v>
      </c>
      <c r="P372" s="5"/>
      <c r="Q372" s="7"/>
      <c r="R372" s="18"/>
      <c r="S372" s="18"/>
      <c r="T372" s="17"/>
      <c r="U372" s="5">
        <v>1</v>
      </c>
      <c r="V372" s="5">
        <v>2</v>
      </c>
      <c r="W372" s="5">
        <v>3</v>
      </c>
      <c r="X372" s="5">
        <v>4</v>
      </c>
      <c r="Y372" s="5">
        <v>5</v>
      </c>
      <c r="Z372" s="5">
        <v>6</v>
      </c>
    </row>
    <row r="373" spans="1:26" hidden="1" outlineLevel="1" x14ac:dyDescent="0.2">
      <c r="A373" s="17"/>
      <c r="B373" s="7"/>
      <c r="C373" s="18"/>
      <c r="D373" s="18"/>
      <c r="E373" s="18"/>
      <c r="F373" s="18"/>
      <c r="G373" s="18"/>
      <c r="H373" s="18"/>
      <c r="I373" s="17"/>
      <c r="J373" s="4">
        <f t="shared" ref="J373:O376" si="282">(C323+(C323*$M$141))*$M$142</f>
        <v>0.87742335999999999</v>
      </c>
      <c r="K373" s="4">
        <f t="shared" si="282"/>
        <v>0.92008576000000009</v>
      </c>
      <c r="L373" s="4">
        <f>(E323+(E323*$M$141))*$M$142+0.01</f>
        <v>0.97417024000000019</v>
      </c>
      <c r="M373" s="4">
        <f t="shared" si="282"/>
        <v>1.01394304</v>
      </c>
      <c r="N373" s="4">
        <f>(G323+(G323*$M$141))*$M$142+0.01</f>
        <v>1.0623392</v>
      </c>
      <c r="O373" s="4">
        <f>(H323+(H323*$M$141))*$M$142+0.01</f>
        <v>1.11495616</v>
      </c>
      <c r="P373" s="4"/>
      <c r="Q373" s="7"/>
      <c r="R373" s="18"/>
      <c r="S373" s="18"/>
      <c r="T373" s="17"/>
      <c r="U373" s="4">
        <f t="shared" ref="U373:Z376" si="283">(C323+(C323*$X$141))*$X$142</f>
        <v>0.88137215999999996</v>
      </c>
      <c r="V373" s="4">
        <f t="shared" si="283"/>
        <v>0.92422656000000003</v>
      </c>
      <c r="W373" s="4">
        <f t="shared" si="283"/>
        <v>0.96850944000000017</v>
      </c>
      <c r="X373" s="4">
        <f t="shared" si="283"/>
        <v>1.0185062400000002</v>
      </c>
      <c r="Y373" s="4">
        <f t="shared" si="283"/>
        <v>1.0570752000000001</v>
      </c>
      <c r="Z373" s="4">
        <f t="shared" si="283"/>
        <v>1.10992896</v>
      </c>
    </row>
    <row r="374" spans="1:26" hidden="1" outlineLevel="1" x14ac:dyDescent="0.2">
      <c r="A374" s="17"/>
      <c r="B374" s="7"/>
      <c r="C374" s="18"/>
      <c r="D374" s="18"/>
      <c r="E374" s="18"/>
      <c r="F374" s="18"/>
      <c r="G374" s="18"/>
      <c r="H374" s="18"/>
      <c r="I374" s="17"/>
      <c r="J374" s="4">
        <f>(C324+(C324*$M$141))*$M$142+0.01</f>
        <v>0.94226231999999999</v>
      </c>
      <c r="K374" s="4">
        <f t="shared" si="282"/>
        <v>0.97759111999999992</v>
      </c>
      <c r="L374" s="4">
        <f t="shared" si="282"/>
        <v>1.0244308800000002</v>
      </c>
      <c r="M374" s="4">
        <f>(F324+(F324*$M$141))*$M$142-0.01</f>
        <v>1.0673144799999998</v>
      </c>
      <c r="N374" s="4">
        <f>(G324+(G324*$M$141))*$M$142-0.01</f>
        <v>1.1081104000000002</v>
      </c>
      <c r="O374" s="4">
        <f t="shared" si="282"/>
        <v>1.17401592</v>
      </c>
      <c r="P374" s="4"/>
      <c r="Q374" s="7"/>
      <c r="R374" s="18"/>
      <c r="S374" s="18"/>
      <c r="T374" s="17"/>
      <c r="U374" s="4">
        <f t="shared" si="283"/>
        <v>0.93645791999999983</v>
      </c>
      <c r="V374" s="4">
        <f t="shared" si="283"/>
        <v>0.98199071999999987</v>
      </c>
      <c r="W374" s="4">
        <f t="shared" si="283"/>
        <v>1.0290412799999999</v>
      </c>
      <c r="X374" s="4">
        <f t="shared" si="283"/>
        <v>1.08216288</v>
      </c>
      <c r="Y374" s="4">
        <f t="shared" si="283"/>
        <v>1.1231424000000001</v>
      </c>
      <c r="Z374" s="4">
        <f t="shared" si="283"/>
        <v>1.17929952</v>
      </c>
    </row>
    <row r="375" spans="1:26" hidden="1" outlineLevel="1" x14ac:dyDescent="0.2">
      <c r="A375" s="17"/>
      <c r="B375" s="7"/>
      <c r="C375" s="18"/>
      <c r="D375" s="18"/>
      <c r="E375" s="18"/>
      <c r="F375" s="18"/>
      <c r="G375" s="18"/>
      <c r="H375" s="18"/>
      <c r="I375" s="17"/>
      <c r="J375" s="4">
        <f t="shared" si="282"/>
        <v>0.98710127999999997</v>
      </c>
      <c r="K375" s="4">
        <f>(D325+(D325*$M$141))*$M$142-0.01</f>
        <v>1.02509648</v>
      </c>
      <c r="L375" s="4">
        <f>(E325+(E325*$M$141))*$M$142+0.01</f>
        <v>1.09469152</v>
      </c>
      <c r="M375" s="4">
        <f>(F325+(F325*$M$141))*$M$142+0.01</f>
        <v>1.1506859199999999</v>
      </c>
      <c r="N375" s="4">
        <f t="shared" si="282"/>
        <v>1.1838816000000001</v>
      </c>
      <c r="O375" s="4">
        <f t="shared" si="282"/>
        <v>1.24307568</v>
      </c>
      <c r="P375" s="4"/>
      <c r="Q375" s="7"/>
      <c r="R375" s="18"/>
      <c r="S375" s="18"/>
      <c r="T375" s="17"/>
      <c r="U375" s="4">
        <f t="shared" si="283"/>
        <v>0.99154368000000004</v>
      </c>
      <c r="V375" s="4">
        <f t="shared" si="283"/>
        <v>1.0397548799999998</v>
      </c>
      <c r="W375" s="4">
        <f t="shared" si="283"/>
        <v>1.0895731200000001</v>
      </c>
      <c r="X375" s="4">
        <f t="shared" si="283"/>
        <v>1.1458195200000001</v>
      </c>
      <c r="Y375" s="4">
        <f t="shared" si="283"/>
        <v>1.1892096000000001</v>
      </c>
      <c r="Z375" s="4">
        <f t="shared" si="283"/>
        <v>1.2486700799999999</v>
      </c>
    </row>
    <row r="376" spans="1:26" hidden="1" outlineLevel="1" x14ac:dyDescent="0.2">
      <c r="A376" s="17"/>
      <c r="B376" s="7"/>
      <c r="C376" s="18"/>
      <c r="D376" s="18"/>
      <c r="E376" s="18"/>
      <c r="F376" s="18"/>
      <c r="G376" s="18"/>
      <c r="H376" s="18"/>
      <c r="I376" s="17"/>
      <c r="J376" s="4">
        <f t="shared" si="282"/>
        <v>1.0967792000000001</v>
      </c>
      <c r="K376" s="4">
        <f t="shared" si="282"/>
        <v>1.1501071999999999</v>
      </c>
      <c r="L376" s="4">
        <f>(E326+(E326*$M$141))*$M$142-0.01</f>
        <v>1.1952128</v>
      </c>
      <c r="M376" s="4">
        <f t="shared" si="282"/>
        <v>1.2674288</v>
      </c>
      <c r="N376" s="4">
        <f t="shared" si="282"/>
        <v>1.3154240000000001</v>
      </c>
      <c r="O376" s="4">
        <f>(H326+(H326*$M$141))*$M$142+0.01</f>
        <v>1.3911952000000001</v>
      </c>
      <c r="P376" s="4"/>
      <c r="Q376" s="7"/>
      <c r="R376" s="18"/>
      <c r="S376" s="18"/>
      <c r="T376" s="17"/>
      <c r="U376" s="4">
        <f t="shared" si="283"/>
        <v>1.1017152000000001</v>
      </c>
      <c r="V376" s="4">
        <f t="shared" si="283"/>
        <v>1.1552832</v>
      </c>
      <c r="W376" s="4">
        <f t="shared" si="283"/>
        <v>1.2106368000000001</v>
      </c>
      <c r="X376" s="4">
        <f t="shared" si="283"/>
        <v>1.2731328</v>
      </c>
      <c r="Y376" s="4">
        <f t="shared" si="283"/>
        <v>1.3213440000000001</v>
      </c>
      <c r="Z376" s="4">
        <f t="shared" si="283"/>
        <v>1.3874112000000001</v>
      </c>
    </row>
    <row r="377" spans="1:26" hidden="1" outlineLevel="1" x14ac:dyDescent="0.2">
      <c r="A377" s="17"/>
      <c r="B377" s="7"/>
      <c r="C377" s="18"/>
      <c r="D377" s="18"/>
      <c r="E377" s="18"/>
      <c r="F377" s="18"/>
      <c r="G377" s="18"/>
      <c r="H377" s="18"/>
      <c r="I377" s="17"/>
      <c r="J377" s="4"/>
      <c r="K377" s="4"/>
      <c r="L377" s="4"/>
      <c r="M377" s="4"/>
      <c r="N377" s="4"/>
      <c r="O377" s="4"/>
      <c r="P377" s="4"/>
      <c r="Q377" s="7"/>
      <c r="R377" s="18"/>
      <c r="S377" s="18"/>
      <c r="T377" s="17"/>
      <c r="U377" s="4"/>
      <c r="V377" s="4"/>
      <c r="W377" s="4"/>
      <c r="X377" s="4"/>
      <c r="Y377" s="4"/>
      <c r="Z377" s="4"/>
    </row>
    <row r="378" spans="1:26" hidden="1" outlineLevel="1" x14ac:dyDescent="0.2">
      <c r="A378" s="17"/>
      <c r="B378" s="7"/>
      <c r="C378" s="18"/>
      <c r="D378" s="18"/>
      <c r="E378" s="18"/>
      <c r="F378" s="18"/>
      <c r="G378" s="18"/>
      <c r="H378" s="18"/>
      <c r="I378" s="17"/>
      <c r="J378" s="42" t="s">
        <v>36</v>
      </c>
      <c r="K378" s="42"/>
      <c r="L378" s="42"/>
      <c r="M378" s="42"/>
      <c r="N378" s="42"/>
      <c r="O378" s="42"/>
      <c r="P378" s="36"/>
      <c r="Q378" s="7"/>
      <c r="R378" s="18"/>
      <c r="S378" s="18"/>
      <c r="T378" s="17"/>
      <c r="U378" s="42" t="s">
        <v>36</v>
      </c>
      <c r="V378" s="42"/>
      <c r="W378" s="42"/>
      <c r="X378" s="42"/>
      <c r="Y378" s="42"/>
      <c r="Z378" s="42"/>
    </row>
    <row r="379" spans="1:26" hidden="1" outlineLevel="1" x14ac:dyDescent="0.2">
      <c r="A379" s="17"/>
      <c r="B379" s="7"/>
      <c r="C379" s="18"/>
      <c r="D379" s="18"/>
      <c r="E379" s="18"/>
      <c r="F379" s="18"/>
      <c r="G379" s="18"/>
      <c r="H379" s="18"/>
      <c r="I379" s="17"/>
      <c r="J379" s="10">
        <f>+ROUND(J359,2)+ROUND(J366,2)+ROUND(J373,2)</f>
        <v>11.85</v>
      </c>
      <c r="K379" s="10">
        <f t="shared" ref="K379:O379" si="284">+ROUND(K359,2)+ROUND(K366,2)+ROUND(K373,2)</f>
        <v>12.42</v>
      </c>
      <c r="L379" s="10">
        <f t="shared" si="284"/>
        <v>13.02</v>
      </c>
      <c r="M379" s="10">
        <f t="shared" si="284"/>
        <v>13.69</v>
      </c>
      <c r="N379" s="10">
        <f t="shared" si="284"/>
        <v>14.21</v>
      </c>
      <c r="O379" s="10">
        <f t="shared" si="284"/>
        <v>14.919999999999998</v>
      </c>
      <c r="P379" s="10"/>
      <c r="Q379" s="7"/>
      <c r="R379" s="18"/>
      <c r="S379" s="18"/>
      <c r="T379" s="17"/>
      <c r="U379" s="10">
        <f>+ROUND(U359,2)+ROUND(U366,2)+ROUND(U373,2)</f>
        <v>11.9</v>
      </c>
      <c r="V379" s="10">
        <f t="shared" ref="V379:Z379" si="285">+ROUND(V359,2)+ROUND(V366,2)+ROUND(V373,2)</f>
        <v>12.479999999999999</v>
      </c>
      <c r="W379" s="10">
        <f t="shared" si="285"/>
        <v>13.07</v>
      </c>
      <c r="X379" s="10">
        <f t="shared" si="285"/>
        <v>13.75</v>
      </c>
      <c r="Y379" s="10">
        <f t="shared" si="285"/>
        <v>14.270000000000001</v>
      </c>
      <c r="Z379" s="10">
        <f t="shared" si="285"/>
        <v>14.979999999999999</v>
      </c>
    </row>
    <row r="380" spans="1:26" hidden="1" outlineLevel="1" x14ac:dyDescent="0.2">
      <c r="A380" s="17"/>
      <c r="B380" s="7"/>
      <c r="C380" s="18"/>
      <c r="D380" s="18"/>
      <c r="E380" s="18"/>
      <c r="F380" s="18"/>
      <c r="G380" s="18"/>
      <c r="H380" s="18"/>
      <c r="I380" s="17"/>
      <c r="J380" s="10">
        <f t="shared" ref="J380:O382" si="286">+ROUND(J360,2)+ROUND(J367,2)+ROUND(J374,2)</f>
        <v>12.59</v>
      </c>
      <c r="K380" s="10">
        <f t="shared" si="286"/>
        <v>13.200000000000001</v>
      </c>
      <c r="L380" s="10">
        <f t="shared" si="286"/>
        <v>13.829999999999998</v>
      </c>
      <c r="M380" s="10">
        <f t="shared" si="286"/>
        <v>14.54</v>
      </c>
      <c r="N380" s="10">
        <f t="shared" si="286"/>
        <v>15.09</v>
      </c>
      <c r="O380" s="10">
        <f t="shared" si="286"/>
        <v>15.850000000000001</v>
      </c>
      <c r="P380" s="10"/>
      <c r="Q380" s="7"/>
      <c r="R380" s="18"/>
      <c r="S380" s="18"/>
      <c r="T380" s="17"/>
      <c r="U380" s="10">
        <f t="shared" ref="U380:Z382" si="287">+ROUND(U360,2)+ROUND(U367,2)+ROUND(U374,2)</f>
        <v>12.639999999999999</v>
      </c>
      <c r="V380" s="10">
        <f t="shared" si="287"/>
        <v>13.26</v>
      </c>
      <c r="W380" s="10">
        <f t="shared" si="287"/>
        <v>13.889999999999999</v>
      </c>
      <c r="X380" s="10">
        <f t="shared" si="287"/>
        <v>14.61</v>
      </c>
      <c r="Y380" s="10">
        <f t="shared" si="287"/>
        <v>15.16</v>
      </c>
      <c r="Z380" s="10">
        <f t="shared" si="287"/>
        <v>15.92</v>
      </c>
    </row>
    <row r="381" spans="1:26" hidden="1" outlineLevel="1" x14ac:dyDescent="0.2">
      <c r="A381" s="17"/>
      <c r="B381" s="7"/>
      <c r="C381" s="18"/>
      <c r="D381" s="18"/>
      <c r="E381" s="18"/>
      <c r="F381" s="18"/>
      <c r="G381" s="18"/>
      <c r="H381" s="18"/>
      <c r="I381" s="17"/>
      <c r="J381" s="10">
        <f t="shared" si="286"/>
        <v>13.33</v>
      </c>
      <c r="K381" s="10">
        <f t="shared" si="286"/>
        <v>13.97</v>
      </c>
      <c r="L381" s="10">
        <f t="shared" si="286"/>
        <v>14.639999999999999</v>
      </c>
      <c r="M381" s="10">
        <f t="shared" si="286"/>
        <v>15.4</v>
      </c>
      <c r="N381" s="10">
        <f t="shared" si="286"/>
        <v>15.98</v>
      </c>
      <c r="O381" s="10">
        <f t="shared" si="286"/>
        <v>16.78</v>
      </c>
      <c r="P381" s="10"/>
      <c r="Q381" s="7"/>
      <c r="R381" s="18"/>
      <c r="S381" s="18"/>
      <c r="T381" s="17"/>
      <c r="U381" s="10">
        <f t="shared" si="287"/>
        <v>13.389999999999999</v>
      </c>
      <c r="V381" s="10">
        <f t="shared" si="287"/>
        <v>14.04</v>
      </c>
      <c r="W381" s="10">
        <f t="shared" si="287"/>
        <v>14.709999999999999</v>
      </c>
      <c r="X381" s="10">
        <f t="shared" si="287"/>
        <v>15.47</v>
      </c>
      <c r="Y381" s="10">
        <f t="shared" si="287"/>
        <v>16.05</v>
      </c>
      <c r="Z381" s="10">
        <f t="shared" si="287"/>
        <v>16.86</v>
      </c>
    </row>
    <row r="382" spans="1:26" hidden="1" outlineLevel="1" x14ac:dyDescent="0.2">
      <c r="A382" s="17"/>
      <c r="B382" s="7"/>
      <c r="C382" s="18"/>
      <c r="D382" s="18"/>
      <c r="E382" s="18"/>
      <c r="F382" s="18"/>
      <c r="G382" s="18"/>
      <c r="H382" s="18"/>
      <c r="I382" s="17"/>
      <c r="J382" s="10">
        <f t="shared" si="286"/>
        <v>14.81</v>
      </c>
      <c r="K382" s="10">
        <f t="shared" si="286"/>
        <v>15.53</v>
      </c>
      <c r="L382" s="10">
        <f t="shared" si="286"/>
        <v>16.27</v>
      </c>
      <c r="M382" s="10">
        <f t="shared" si="286"/>
        <v>17.11</v>
      </c>
      <c r="N382" s="10">
        <f t="shared" si="286"/>
        <v>17.760000000000002</v>
      </c>
      <c r="O382" s="10">
        <f t="shared" si="286"/>
        <v>18.649999999999999</v>
      </c>
      <c r="P382" s="10"/>
      <c r="Q382" s="7"/>
      <c r="R382" s="18"/>
      <c r="S382" s="18"/>
      <c r="T382" s="17"/>
      <c r="U382" s="10">
        <f t="shared" si="287"/>
        <v>14.87</v>
      </c>
      <c r="V382" s="10">
        <f t="shared" si="287"/>
        <v>15.6</v>
      </c>
      <c r="W382" s="10">
        <f t="shared" si="287"/>
        <v>16.34</v>
      </c>
      <c r="X382" s="10">
        <f t="shared" si="287"/>
        <v>17.190000000000001</v>
      </c>
      <c r="Y382" s="10">
        <f t="shared" si="287"/>
        <v>17.84</v>
      </c>
      <c r="Z382" s="10">
        <f t="shared" si="287"/>
        <v>18.73</v>
      </c>
    </row>
    <row r="383" spans="1:26" hidden="1" outlineLevel="1" x14ac:dyDescent="0.2">
      <c r="A383" s="17"/>
      <c r="B383" s="7"/>
      <c r="C383" s="18"/>
      <c r="D383" s="18"/>
      <c r="E383" s="18"/>
      <c r="F383" s="18"/>
      <c r="G383" s="18"/>
      <c r="H383" s="18"/>
      <c r="I383" s="17"/>
      <c r="J383" s="10"/>
      <c r="K383" s="10"/>
      <c r="L383" s="10"/>
      <c r="M383" s="10"/>
      <c r="N383" s="10"/>
      <c r="O383" s="10"/>
      <c r="P383" s="10"/>
      <c r="Q383" s="7"/>
      <c r="R383" s="18"/>
      <c r="S383" s="18"/>
      <c r="T383" s="17"/>
      <c r="U383" s="10"/>
      <c r="V383" s="10"/>
      <c r="W383" s="10"/>
      <c r="X383" s="10"/>
      <c r="Y383" s="10"/>
      <c r="Z383" s="10"/>
    </row>
    <row r="384" spans="1:26" hidden="1" outlineLevel="1" x14ac:dyDescent="0.2">
      <c r="A384" s="17"/>
      <c r="B384" s="7"/>
      <c r="C384" s="18"/>
      <c r="D384" s="18"/>
      <c r="E384" s="18"/>
      <c r="F384" s="18"/>
      <c r="G384" s="18"/>
      <c r="H384" s="18"/>
      <c r="I384" s="17"/>
      <c r="J384" s="42" t="s">
        <v>37</v>
      </c>
      <c r="K384" s="42"/>
      <c r="L384" s="42"/>
      <c r="M384" s="42"/>
      <c r="N384" s="42"/>
      <c r="O384" s="42"/>
      <c r="P384" s="36"/>
      <c r="Q384" s="7"/>
      <c r="R384" s="18"/>
      <c r="S384" s="18"/>
      <c r="T384" s="17"/>
      <c r="U384" s="42" t="s">
        <v>37</v>
      </c>
      <c r="V384" s="42"/>
      <c r="W384" s="42"/>
      <c r="X384" s="42"/>
      <c r="Y384" s="42"/>
      <c r="Z384" s="42"/>
    </row>
    <row r="385" spans="1:26" hidden="1" outlineLevel="1" x14ac:dyDescent="0.2">
      <c r="A385" s="17"/>
      <c r="B385" s="7"/>
      <c r="C385" s="18"/>
      <c r="D385" s="18"/>
      <c r="E385" s="18"/>
      <c r="F385" s="18"/>
      <c r="G385" s="18"/>
      <c r="H385" s="18"/>
      <c r="I385" s="17"/>
      <c r="J385" s="10">
        <f>+ROUND(J323,2)-ROUND(J379,2)</f>
        <v>0</v>
      </c>
      <c r="K385" s="10">
        <f t="shared" ref="K385:O385" si="288">+ROUND(K323,2)-ROUND(K379,2)</f>
        <v>0</v>
      </c>
      <c r="L385" s="10">
        <f t="shared" si="288"/>
        <v>0</v>
      </c>
      <c r="M385" s="10">
        <f>+ROUND(M323,2)-ROUND(M379,2)</f>
        <v>0</v>
      </c>
      <c r="N385" s="10">
        <f t="shared" si="288"/>
        <v>0</v>
      </c>
      <c r="O385" s="10">
        <f t="shared" si="288"/>
        <v>0</v>
      </c>
      <c r="P385" s="10"/>
      <c r="Q385" s="10"/>
      <c r="R385" s="18"/>
      <c r="S385" s="18"/>
      <c r="T385" s="18"/>
      <c r="U385" s="10">
        <f>+ROUND(U323,2)-ROUND(U379,2)</f>
        <v>0</v>
      </c>
      <c r="V385" s="10">
        <f t="shared" ref="V385:Z385" si="289">+ROUND(V323,2)-ROUND(V379,2)</f>
        <v>0</v>
      </c>
      <c r="W385" s="10">
        <f t="shared" si="289"/>
        <v>0</v>
      </c>
      <c r="X385" s="10">
        <f t="shared" si="289"/>
        <v>0</v>
      </c>
      <c r="Y385" s="10">
        <f t="shared" si="289"/>
        <v>0</v>
      </c>
      <c r="Z385" s="10">
        <f t="shared" si="289"/>
        <v>0</v>
      </c>
    </row>
    <row r="386" spans="1:26" hidden="1" outlineLevel="1" x14ac:dyDescent="0.2">
      <c r="A386" s="17"/>
      <c r="B386" s="7"/>
      <c r="C386" s="18"/>
      <c r="D386" s="18"/>
      <c r="E386" s="18"/>
      <c r="F386" s="18"/>
      <c r="G386" s="18"/>
      <c r="H386" s="18"/>
      <c r="I386" s="17"/>
      <c r="J386" s="10">
        <f t="shared" ref="J386:O388" si="290">+ROUND(J324,2)-ROUND(J380,2)</f>
        <v>0</v>
      </c>
      <c r="K386" s="10">
        <f t="shared" si="290"/>
        <v>0</v>
      </c>
      <c r="L386" s="10">
        <f t="shared" si="290"/>
        <v>0</v>
      </c>
      <c r="M386" s="10">
        <f t="shared" si="290"/>
        <v>0</v>
      </c>
      <c r="N386" s="10">
        <f t="shared" si="290"/>
        <v>0</v>
      </c>
      <c r="O386" s="10">
        <f t="shared" si="290"/>
        <v>0</v>
      </c>
      <c r="P386" s="10"/>
      <c r="Q386" s="10"/>
      <c r="R386" s="18"/>
      <c r="S386" s="18"/>
      <c r="T386" s="18"/>
      <c r="U386" s="10">
        <f t="shared" ref="U386:Z388" si="291">+ROUND(U324,2)-ROUND(U380,2)</f>
        <v>0</v>
      </c>
      <c r="V386" s="10">
        <f t="shared" si="291"/>
        <v>0</v>
      </c>
      <c r="W386" s="10">
        <f t="shared" si="291"/>
        <v>0</v>
      </c>
      <c r="X386" s="10">
        <f t="shared" si="291"/>
        <v>0</v>
      </c>
      <c r="Y386" s="10">
        <f t="shared" si="291"/>
        <v>0</v>
      </c>
      <c r="Z386" s="10">
        <f t="shared" si="291"/>
        <v>0</v>
      </c>
    </row>
    <row r="387" spans="1:26" hidden="1" outlineLevel="1" x14ac:dyDescent="0.2">
      <c r="A387" s="17"/>
      <c r="B387" s="7"/>
      <c r="C387" s="18"/>
      <c r="D387" s="18"/>
      <c r="E387" s="18"/>
      <c r="F387" s="18"/>
      <c r="G387" s="18"/>
      <c r="H387" s="18"/>
      <c r="I387" s="17"/>
      <c r="J387" s="10">
        <f t="shared" si="290"/>
        <v>0</v>
      </c>
      <c r="K387" s="10">
        <f t="shared" si="290"/>
        <v>0</v>
      </c>
      <c r="L387" s="10">
        <f t="shared" si="290"/>
        <v>0</v>
      </c>
      <c r="M387" s="10">
        <f t="shared" si="290"/>
        <v>0</v>
      </c>
      <c r="N387" s="10">
        <f t="shared" si="290"/>
        <v>0</v>
      </c>
      <c r="O387" s="10">
        <f t="shared" si="290"/>
        <v>0</v>
      </c>
      <c r="P387" s="10"/>
      <c r="Q387" s="10"/>
      <c r="R387" s="18"/>
      <c r="S387" s="18"/>
      <c r="T387" s="18"/>
      <c r="U387" s="10">
        <f t="shared" si="291"/>
        <v>0</v>
      </c>
      <c r="V387" s="10">
        <f t="shared" si="291"/>
        <v>0</v>
      </c>
      <c r="W387" s="10">
        <f t="shared" si="291"/>
        <v>0</v>
      </c>
      <c r="X387" s="10">
        <f t="shared" si="291"/>
        <v>0</v>
      </c>
      <c r="Y387" s="10">
        <f t="shared" si="291"/>
        <v>0</v>
      </c>
      <c r="Z387" s="10">
        <f t="shared" si="291"/>
        <v>0</v>
      </c>
    </row>
    <row r="388" spans="1:26" hidden="1" outlineLevel="1" x14ac:dyDescent="0.2">
      <c r="A388" s="17"/>
      <c r="B388" s="7"/>
      <c r="C388" s="18"/>
      <c r="D388" s="18"/>
      <c r="E388" s="18"/>
      <c r="F388" s="18"/>
      <c r="G388" s="18"/>
      <c r="H388" s="18"/>
      <c r="I388" s="17"/>
      <c r="J388" s="10">
        <f t="shared" si="290"/>
        <v>0</v>
      </c>
      <c r="K388" s="10">
        <f t="shared" si="290"/>
        <v>0</v>
      </c>
      <c r="L388" s="10">
        <f t="shared" si="290"/>
        <v>0</v>
      </c>
      <c r="M388" s="10">
        <f t="shared" si="290"/>
        <v>0</v>
      </c>
      <c r="N388" s="10">
        <f t="shared" si="290"/>
        <v>0</v>
      </c>
      <c r="O388" s="10">
        <f t="shared" si="290"/>
        <v>0</v>
      </c>
      <c r="P388" s="10"/>
      <c r="Q388" s="10"/>
      <c r="R388" s="18"/>
      <c r="S388" s="18"/>
      <c r="T388" s="18"/>
      <c r="U388" s="10">
        <f t="shared" si="291"/>
        <v>0</v>
      </c>
      <c r="V388" s="10">
        <f t="shared" si="291"/>
        <v>0</v>
      </c>
      <c r="W388" s="10">
        <f t="shared" si="291"/>
        <v>0</v>
      </c>
      <c r="X388" s="10">
        <f t="shared" si="291"/>
        <v>0</v>
      </c>
      <c r="Y388" s="10">
        <f t="shared" si="291"/>
        <v>0</v>
      </c>
      <c r="Z388" s="10">
        <f t="shared" si="291"/>
        <v>0</v>
      </c>
    </row>
    <row r="389" spans="1:26" collapsed="1" x14ac:dyDescent="0.2">
      <c r="A389" s="17"/>
      <c r="B389" s="7"/>
      <c r="C389" s="18"/>
      <c r="D389" s="18"/>
      <c r="E389" s="18"/>
      <c r="F389" s="18"/>
      <c r="G389" s="18"/>
      <c r="H389" s="18"/>
      <c r="I389" s="18"/>
      <c r="J389" s="4"/>
      <c r="K389" s="4"/>
      <c r="L389" s="4"/>
      <c r="M389" s="4"/>
      <c r="N389" s="4"/>
      <c r="O389" s="4"/>
      <c r="P389" s="4"/>
      <c r="Q389" s="7"/>
      <c r="R389" s="4"/>
      <c r="S389" s="4"/>
      <c r="T389" s="4"/>
      <c r="U389" s="4"/>
      <c r="V389" s="4"/>
      <c r="W389" s="4"/>
    </row>
    <row r="390" spans="1:26" x14ac:dyDescent="0.2">
      <c r="A390" s="7" t="s">
        <v>6</v>
      </c>
      <c r="B390" s="17" t="s">
        <v>7</v>
      </c>
      <c r="C390" s="17" t="s">
        <v>8</v>
      </c>
      <c r="D390" s="17" t="s">
        <v>9</v>
      </c>
      <c r="E390" s="17" t="s">
        <v>10</v>
      </c>
      <c r="F390" s="17" t="s">
        <v>11</v>
      </c>
      <c r="G390" s="17" t="s">
        <v>12</v>
      </c>
      <c r="H390" s="17" t="s">
        <v>13</v>
      </c>
      <c r="J390" s="4"/>
      <c r="K390" s="4"/>
      <c r="L390" s="4"/>
      <c r="M390" s="4"/>
      <c r="N390" s="4"/>
      <c r="O390" s="4"/>
      <c r="P390" s="4"/>
      <c r="Q390" s="7"/>
      <c r="R390" s="4"/>
      <c r="S390" s="4"/>
      <c r="T390" s="4"/>
      <c r="U390" s="4"/>
      <c r="V390" s="4"/>
      <c r="W390" s="4"/>
    </row>
    <row r="391" spans="1:26" x14ac:dyDescent="0.2">
      <c r="A391" s="7" t="s">
        <v>14</v>
      </c>
      <c r="B391" s="21">
        <f t="shared" ref="B391:H391" si="292">C304+(C304*$C$128)</f>
        <v>12.565400683605001</v>
      </c>
      <c r="C391" s="21">
        <f t="shared" si="292"/>
        <v>13.079837819606247</v>
      </c>
      <c r="D391" s="21">
        <f t="shared" si="292"/>
        <v>13.659947781480001</v>
      </c>
      <c r="E391" s="21">
        <f t="shared" si="292"/>
        <v>14.4699126339075</v>
      </c>
      <c r="F391" s="21">
        <f t="shared" si="292"/>
        <v>15.356495783186249</v>
      </c>
      <c r="G391" s="21">
        <f t="shared" si="292"/>
        <v>16.418206468125</v>
      </c>
      <c r="H391" s="21">
        <f t="shared" si="292"/>
        <v>17.556535449915</v>
      </c>
      <c r="J391" s="4"/>
      <c r="K391" s="4"/>
      <c r="L391" s="4"/>
      <c r="M391" s="4"/>
      <c r="N391" s="4"/>
      <c r="O391" s="4"/>
      <c r="P391" s="4"/>
      <c r="Q391" s="7"/>
      <c r="R391" s="4"/>
      <c r="S391" s="4"/>
      <c r="T391" s="4"/>
      <c r="U391" s="4"/>
      <c r="V391" s="4"/>
      <c r="W391" s="4"/>
    </row>
    <row r="392" spans="1:26" x14ac:dyDescent="0.2">
      <c r="A392" s="7"/>
      <c r="B392" s="21"/>
      <c r="C392" s="21"/>
      <c r="D392" s="21"/>
      <c r="E392" s="21"/>
      <c r="F392" s="21"/>
      <c r="G392" s="21"/>
      <c r="H392" s="21"/>
      <c r="J392" s="7"/>
      <c r="K392" s="7"/>
      <c r="L392" s="7"/>
      <c r="M392" s="7"/>
      <c r="N392" s="7"/>
      <c r="O392" s="7"/>
      <c r="P392" s="7"/>
      <c r="Q392" s="7"/>
      <c r="R392" s="6"/>
      <c r="S392" s="7"/>
      <c r="T392" s="7"/>
      <c r="U392" s="7"/>
      <c r="V392" s="7"/>
      <c r="W392" s="7"/>
    </row>
    <row r="393" spans="1:26" x14ac:dyDescent="0.2">
      <c r="A393" s="7" t="s">
        <v>15</v>
      </c>
      <c r="B393" s="21">
        <f>C306+(C306*$C$128)</f>
        <v>17.6222082757875</v>
      </c>
      <c r="C393" s="23"/>
      <c r="D393" s="23"/>
      <c r="E393" s="23"/>
      <c r="F393" s="23"/>
      <c r="G393" s="23"/>
      <c r="H393" s="23"/>
      <c r="J393" s="7"/>
      <c r="K393" s="7"/>
      <c r="L393" s="7"/>
      <c r="M393" s="7"/>
      <c r="N393" s="7"/>
      <c r="O393" s="7"/>
      <c r="P393" s="7"/>
      <c r="Q393" s="7"/>
      <c r="R393" s="8"/>
      <c r="S393" s="8"/>
      <c r="T393" s="8"/>
      <c r="U393" s="8"/>
      <c r="V393" s="8"/>
      <c r="W393" s="8"/>
    </row>
    <row r="394" spans="1:26" x14ac:dyDescent="0.2">
      <c r="A394" s="7" t="s">
        <v>16</v>
      </c>
      <c r="B394" s="21">
        <f>C307+(C307*$C$128)</f>
        <v>18.322718418427502</v>
      </c>
      <c r="C394" s="23"/>
      <c r="D394" s="23"/>
      <c r="E394" s="23"/>
      <c r="F394" s="23"/>
      <c r="G394" s="23"/>
      <c r="H394" s="23"/>
      <c r="J394" s="8"/>
      <c r="K394" s="8"/>
      <c r="L394" s="8"/>
      <c r="M394" s="8"/>
      <c r="N394" s="8"/>
      <c r="O394" s="8"/>
      <c r="P394" s="8"/>
      <c r="Q394" s="7"/>
      <c r="R394" s="7"/>
      <c r="S394" s="7"/>
      <c r="T394" s="7"/>
      <c r="U394" s="7"/>
      <c r="V394" s="7"/>
      <c r="W394" s="7"/>
    </row>
  </sheetData>
  <sheetProtection algorithmName="SHA-512" hashValue="Y+QNBH+jBhs74A1CZEgXAL6YVhLZTa7OjmLpTghTMHArkFrTovt5rLJ8kZBEHt3nY3Q9WYn/R9tLsYak3jrjuw==" saltValue="jGVrwLBP/hj1kIHKHqhAkA==" spinCount="100000" sheet="1" objects="1" scenarios="1"/>
  <mergeCells count="61">
    <mergeCell ref="A3:W3"/>
    <mergeCell ref="A17:W17"/>
    <mergeCell ref="A21:W21"/>
    <mergeCell ref="J35:O35"/>
    <mergeCell ref="A22:W22"/>
    <mergeCell ref="J233:O233"/>
    <mergeCell ref="J174:O174"/>
    <mergeCell ref="U174:Z174"/>
    <mergeCell ref="J180:O180"/>
    <mergeCell ref="U180:Z180"/>
    <mergeCell ref="J187:O187"/>
    <mergeCell ref="U187:Z187"/>
    <mergeCell ref="J194:O194"/>
    <mergeCell ref="U194:Z194"/>
    <mergeCell ref="J201:O201"/>
    <mergeCell ref="U201:Z201"/>
    <mergeCell ref="J207:O207"/>
    <mergeCell ref="U207:Z207"/>
    <mergeCell ref="U233:Z233"/>
    <mergeCell ref="U95:Z95"/>
    <mergeCell ref="U103:Z103"/>
    <mergeCell ref="U110:Z110"/>
    <mergeCell ref="U35:Z35"/>
    <mergeCell ref="U144:Z144"/>
    <mergeCell ref="A124:W124"/>
    <mergeCell ref="J79:O79"/>
    <mergeCell ref="J87:O87"/>
    <mergeCell ref="J95:O95"/>
    <mergeCell ref="J103:O103"/>
    <mergeCell ref="J110:O110"/>
    <mergeCell ref="J72:O72"/>
    <mergeCell ref="U72:Z72"/>
    <mergeCell ref="U79:Z79"/>
    <mergeCell ref="U87:Z87"/>
    <mergeCell ref="J144:O144"/>
    <mergeCell ref="J263:O263"/>
    <mergeCell ref="U263:Z263"/>
    <mergeCell ref="J269:O269"/>
    <mergeCell ref="U269:Z269"/>
    <mergeCell ref="J296:O296"/>
    <mergeCell ref="U296:Z296"/>
    <mergeCell ref="J276:O276"/>
    <mergeCell ref="U276:Z276"/>
    <mergeCell ref="J283:O283"/>
    <mergeCell ref="U283:Z283"/>
    <mergeCell ref="J290:O290"/>
    <mergeCell ref="U290:Z290"/>
    <mergeCell ref="U384:Z384"/>
    <mergeCell ref="U321:Z321"/>
    <mergeCell ref="J351:O351"/>
    <mergeCell ref="U351:Z351"/>
    <mergeCell ref="J357:O357"/>
    <mergeCell ref="U357:Z357"/>
    <mergeCell ref="J364:O364"/>
    <mergeCell ref="U364:Z364"/>
    <mergeCell ref="J371:O371"/>
    <mergeCell ref="U371:Z371"/>
    <mergeCell ref="J378:O378"/>
    <mergeCell ref="U378:Z378"/>
    <mergeCell ref="J384:O384"/>
    <mergeCell ref="J321:O321"/>
  </mergeCells>
  <phoneticPr fontId="9" type="noConversion"/>
  <conditionalFormatting sqref="J111:O115">
    <cfRule type="cellIs" dxfId="12" priority="13" operator="notEqual">
      <formula>0</formula>
    </cfRule>
  </conditionalFormatting>
  <conditionalFormatting sqref="U111:Z115">
    <cfRule type="cellIs" dxfId="11" priority="12" operator="notEqual">
      <formula>0</formula>
    </cfRule>
  </conditionalFormatting>
  <conditionalFormatting sqref="J73:O77">
    <cfRule type="cellIs" dxfId="10" priority="11" operator="notEqual">
      <formula>0</formula>
    </cfRule>
  </conditionalFormatting>
  <conditionalFormatting sqref="U73:Z77">
    <cfRule type="cellIs" dxfId="9" priority="10" operator="notEqual">
      <formula>0</formula>
    </cfRule>
  </conditionalFormatting>
  <conditionalFormatting sqref="J208:O211 J175:O178">
    <cfRule type="cellIs" dxfId="8" priority="9" operator="notEqual">
      <formula>0</formula>
    </cfRule>
  </conditionalFormatting>
  <conditionalFormatting sqref="U208:Z211">
    <cfRule type="cellIs" dxfId="7" priority="8" operator="notEqual">
      <formula>0</formula>
    </cfRule>
  </conditionalFormatting>
  <conditionalFormatting sqref="U175:Z178">
    <cfRule type="cellIs" dxfId="6" priority="7" operator="notEqual">
      <formula>0</formula>
    </cfRule>
  </conditionalFormatting>
  <conditionalFormatting sqref="J297:O300 J264:O267">
    <cfRule type="cellIs" dxfId="5" priority="6" operator="notEqual">
      <formula>0</formula>
    </cfRule>
  </conditionalFormatting>
  <conditionalFormatting sqref="U264:Z267">
    <cfRule type="cellIs" dxfId="4" priority="5" operator="notEqual">
      <formula>0</formula>
    </cfRule>
  </conditionalFormatting>
  <conditionalFormatting sqref="U297:Z300">
    <cfRule type="cellIs" dxfId="3" priority="4" operator="notEqual">
      <formula>0</formula>
    </cfRule>
  </conditionalFormatting>
  <conditionalFormatting sqref="J352:O355 J385:O388">
    <cfRule type="cellIs" dxfId="2" priority="3" operator="notEqual">
      <formula>0</formula>
    </cfRule>
  </conditionalFormatting>
  <conditionalFormatting sqref="U352:Z355">
    <cfRule type="cellIs" dxfId="1" priority="2" operator="notEqual">
      <formula>0</formula>
    </cfRule>
  </conditionalFormatting>
  <conditionalFormatting sqref="U385:Z388">
    <cfRule type="cellIs" dxfId="0" priority="1" operator="notEqual">
      <formula>0</formula>
    </cfRule>
  </conditionalFormatting>
  <pageMargins left="0.17" right="0.15748031496062992" top="0.17" bottom="0.17" header="0.15748031496062992" footer="0.15748031496062992"/>
  <pageSetup paperSize="9" scale="67" fitToHeight="0" orientation="landscape" r:id="rId1"/>
  <rowBreaks count="4" manualBreakCount="4">
    <brk id="123" max="16383" man="1"/>
    <brk id="130" max="16383" man="1"/>
    <brk id="219" max="16383" man="1"/>
    <brk id="3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6FA3357FAF7438E6B8C203D50EEEB" ma:contentTypeVersion="13" ma:contentTypeDescription="Een nieuw document maken." ma:contentTypeScope="" ma:versionID="f0f2071a5e457ecbb37bc9ba270c98cd">
  <xsd:schema xmlns:xsd="http://www.w3.org/2001/XMLSchema" xmlns:xs="http://www.w3.org/2001/XMLSchema" xmlns:p="http://schemas.microsoft.com/office/2006/metadata/properties" xmlns:ns2="c2b4c2cd-b64a-4096-9f34-339908be482e" xmlns:ns3="df49fe45-9743-4389-ab32-2e45931e2dea" targetNamespace="http://schemas.microsoft.com/office/2006/metadata/properties" ma:root="true" ma:fieldsID="c94c876dc317f1bd65532a2043a6d290" ns2:_="" ns3:_="">
    <xsd:import namespace="c2b4c2cd-b64a-4096-9f34-339908be482e"/>
    <xsd:import namespace="df49fe45-9743-4389-ab32-2e45931e2d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4c2cd-b64a-4096-9f34-339908be4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fe45-9743-4389-ab32-2e45931e2de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49fe45-9743-4389-ab32-2e45931e2de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E94A22-DC8B-4F2C-88E7-4FB4257D083D}"/>
</file>

<file path=customXml/itemProps2.xml><?xml version="1.0" encoding="utf-8"?>
<ds:datastoreItem xmlns:ds="http://schemas.openxmlformats.org/officeDocument/2006/customXml" ds:itemID="{1A3172D5-4196-457A-BA85-78065C49B193}">
  <ds:schemaRefs>
    <ds:schemaRef ds:uri="6894526c-b04d-48d6-9885-e34fa43e79ad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ab79305c-bd56-4edd-8d70-dbd1493fba5d"/>
  </ds:schemaRefs>
</ds:datastoreItem>
</file>

<file path=customXml/itemProps3.xml><?xml version="1.0" encoding="utf-8"?>
<ds:datastoreItem xmlns:ds="http://schemas.openxmlformats.org/officeDocument/2006/customXml" ds:itemID="{374710A6-7B96-4E50-B027-5DE8053EE3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Loontabel</vt:lpstr>
    </vt:vector>
  </TitlesOfParts>
  <Manager/>
  <Company>OSB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Kerstens</dc:creator>
  <cp:keywords/>
  <dc:description/>
  <cp:lastModifiedBy>Carina Bronneberg</cp:lastModifiedBy>
  <cp:revision/>
  <cp:lastPrinted>2022-02-25T14:04:16Z</cp:lastPrinted>
  <dcterms:created xsi:type="dcterms:W3CDTF">2014-06-11T12:51:30Z</dcterms:created>
  <dcterms:modified xsi:type="dcterms:W3CDTF">2022-02-26T10:27:08Z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0x010100A056FA3357FAF7438E6B8C203D50EEEB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